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.1 - Technologie jez..." sheetId="2" r:id="rId2"/>
    <sheet name="PS 01.2 - Technologie jez..." sheetId="3" r:id="rId3"/>
    <sheet name="PS 02 - Stavidlový uzávěr" sheetId="4" r:id="rId4"/>
    <sheet name="SO 01.1 - Jezové těleso" sheetId="5" r:id="rId5"/>
    <sheet name="SO 01.2 - Štěrková propusť" sheetId="6" r:id="rId6"/>
    <sheet name="SO 01.3 - Úprava dna" sheetId="7" r:id="rId7"/>
    <sheet name="SO 02 - Rybí přechod - by..." sheetId="8" r:id="rId8"/>
    <sheet name="SO 03.1 - Zpevnění koruny..." sheetId="9" r:id="rId9"/>
    <sheet name="SO 03.2 - Sjezd do podjezí" sheetId="10" r:id="rId10"/>
    <sheet name="SO 03.3 - Sjezd do nadjezí" sheetId="11" r:id="rId11"/>
    <sheet name="SO 04.1 - Elektroinstalac..." sheetId="12" r:id="rId12"/>
    <sheet name="SO 04.2 - Elektroinstalac..." sheetId="13" r:id="rId13"/>
    <sheet name="SO 05 - Kácení dřevin" sheetId="14" r:id="rId14"/>
    <sheet name="VON - Vedlejší a ostatní ..." sheetId="15" r:id="rId15"/>
    <sheet name="Pokyny pro vyplnění" sheetId="16" r:id="rId16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'PS 01.1 - Technologie jez...'!$C$90:$K$342</definedName>
    <definedName name="_xlnm.Print_Area" localSheetId="1">'PS 01.1 - Technologie jez...'!$C$4:$J$39,'PS 01.1 - Technologie jez...'!$C$45:$J$72,'PS 01.1 - Technologie jez...'!$C$78:$K$342</definedName>
    <definedName name="_xlnm.Print_Titles" localSheetId="1">'PS 01.1 - Technologie jez...'!$90:$90</definedName>
    <definedName name="_xlnm._FilterDatabase" localSheetId="2" hidden="1">'PS 01.2 - Technologie jez...'!$C$81:$K$230</definedName>
    <definedName name="_xlnm.Print_Area" localSheetId="2">'PS 01.2 - Technologie jez...'!$C$4:$J$39,'PS 01.2 - Technologie jez...'!$C$45:$J$63,'PS 01.2 - Technologie jez...'!$C$69:$K$230</definedName>
    <definedName name="_xlnm.Print_Titles" localSheetId="2">'PS 01.2 - Technologie jez...'!$81:$81</definedName>
    <definedName name="_xlnm._FilterDatabase" localSheetId="3" hidden="1">'PS 02 - Stavidlový uzávěr'!$C$80:$K$85</definedName>
    <definedName name="_xlnm.Print_Area" localSheetId="3">'PS 02 - Stavidlový uzávěr'!$C$4:$J$39,'PS 02 - Stavidlový uzávěr'!$C$45:$J$62,'PS 02 - Stavidlový uzávěr'!$C$68:$K$85</definedName>
    <definedName name="_xlnm.Print_Titles" localSheetId="3">'PS 02 - Stavidlový uzávěr'!$80:$80</definedName>
    <definedName name="_xlnm._FilterDatabase" localSheetId="4" hidden="1">'SO 01.1 - Jezové těleso'!$C$85:$K$282</definedName>
    <definedName name="_xlnm.Print_Area" localSheetId="4">'SO 01.1 - Jezové těleso'!$C$4:$J$39,'SO 01.1 - Jezové těleso'!$C$45:$J$67,'SO 01.1 - Jezové těleso'!$C$73:$K$282</definedName>
    <definedName name="_xlnm.Print_Titles" localSheetId="4">'SO 01.1 - Jezové těleso'!$85:$85</definedName>
    <definedName name="_xlnm._FilterDatabase" localSheetId="5" hidden="1">'SO 01.2 - Štěrková propusť'!$C$88:$K$326</definedName>
    <definedName name="_xlnm.Print_Area" localSheetId="5">'SO 01.2 - Štěrková propusť'!$C$4:$J$39,'SO 01.2 - Štěrková propusť'!$C$45:$J$70,'SO 01.2 - Štěrková propusť'!$C$76:$K$326</definedName>
    <definedName name="_xlnm.Print_Titles" localSheetId="5">'SO 01.2 - Štěrková propusť'!$88:$88</definedName>
    <definedName name="_xlnm._FilterDatabase" localSheetId="6" hidden="1">'SO 01.3 - Úprava dna'!$C$81:$K$93</definedName>
    <definedName name="_xlnm.Print_Area" localSheetId="6">'SO 01.3 - Úprava dna'!$C$4:$J$39,'SO 01.3 - Úprava dna'!$C$45:$J$63,'SO 01.3 - Úprava dna'!$C$69:$K$93</definedName>
    <definedName name="_xlnm.Print_Titles" localSheetId="6">'SO 01.3 - Úprava dna'!$81:$81</definedName>
    <definedName name="_xlnm._FilterDatabase" localSheetId="7" hidden="1">'SO 02 - Rybí přechod - by...'!$C$92:$K$614</definedName>
    <definedName name="_xlnm.Print_Area" localSheetId="7">'SO 02 - Rybí přechod - by...'!$C$4:$J$39,'SO 02 - Rybí přechod - by...'!$C$45:$J$74,'SO 02 - Rybí přechod - by...'!$C$80:$K$614</definedName>
    <definedName name="_xlnm.Print_Titles" localSheetId="7">'SO 02 - Rybí přechod - by...'!$92:$92</definedName>
    <definedName name="_xlnm._FilterDatabase" localSheetId="8" hidden="1">'SO 03.1 - Zpevnění koruny...'!$C$84:$K$134</definedName>
    <definedName name="_xlnm.Print_Area" localSheetId="8">'SO 03.1 - Zpevnění koruny...'!$C$4:$J$39,'SO 03.1 - Zpevnění koruny...'!$C$45:$J$66,'SO 03.1 - Zpevnění koruny...'!$C$72:$K$134</definedName>
    <definedName name="_xlnm.Print_Titles" localSheetId="8">'SO 03.1 - Zpevnění koruny...'!$84:$84</definedName>
    <definedName name="_xlnm._FilterDatabase" localSheetId="9" hidden="1">'SO 03.2 - Sjezd do podjezí'!$C$85:$K$130</definedName>
    <definedName name="_xlnm.Print_Area" localSheetId="9">'SO 03.2 - Sjezd do podjezí'!$C$4:$J$39,'SO 03.2 - Sjezd do podjezí'!$C$45:$J$67,'SO 03.2 - Sjezd do podjezí'!$C$73:$K$130</definedName>
    <definedName name="_xlnm.Print_Titles" localSheetId="9">'SO 03.2 - Sjezd do podjezí'!$85:$85</definedName>
    <definedName name="_xlnm._FilterDatabase" localSheetId="10" hidden="1">'SO 03.3 - Sjezd do nadjezí'!$C$85:$K$130</definedName>
    <definedName name="_xlnm.Print_Area" localSheetId="10">'SO 03.3 - Sjezd do nadjezí'!$C$4:$J$39,'SO 03.3 - Sjezd do nadjezí'!$C$45:$J$67,'SO 03.3 - Sjezd do nadjezí'!$C$73:$K$130</definedName>
    <definedName name="_xlnm.Print_Titles" localSheetId="10">'SO 03.3 - Sjezd do nadjezí'!$85:$85</definedName>
    <definedName name="_xlnm._FilterDatabase" localSheetId="11" hidden="1">'SO 04.1 - Elektroinstalac...'!$C$82:$K$174</definedName>
    <definedName name="_xlnm.Print_Area" localSheetId="11">'SO 04.1 - Elektroinstalac...'!$C$4:$J$39,'SO 04.1 - Elektroinstalac...'!$C$45:$J$64,'SO 04.1 - Elektroinstalac...'!$C$70:$K$174</definedName>
    <definedName name="_xlnm.Print_Titles" localSheetId="11">'SO 04.1 - Elektroinstalac...'!$82:$82</definedName>
    <definedName name="_xlnm._FilterDatabase" localSheetId="12" hidden="1">'SO 04.2 - Elektroinstalac...'!$C$85:$K$119</definedName>
    <definedName name="_xlnm.Print_Area" localSheetId="12">'SO 04.2 - Elektroinstalac...'!$C$4:$J$39,'SO 04.2 - Elektroinstalac...'!$C$45:$J$67,'SO 04.2 - Elektroinstalac...'!$C$73:$K$119</definedName>
    <definedName name="_xlnm.Print_Titles" localSheetId="12">'SO 04.2 - Elektroinstalac...'!$85:$85</definedName>
    <definedName name="_xlnm._FilterDatabase" localSheetId="13" hidden="1">'SO 05 - Kácení dřevin'!$C$80:$K$273</definedName>
    <definedName name="_xlnm.Print_Area" localSheetId="13">'SO 05 - Kácení dřevin'!$C$4:$J$39,'SO 05 - Kácení dřevin'!$C$45:$J$62,'SO 05 - Kácení dřevin'!$C$68:$K$273</definedName>
    <definedName name="_xlnm.Print_Titles" localSheetId="13">'SO 05 - Kácení dřevin'!$80:$80</definedName>
    <definedName name="_xlnm._FilterDatabase" localSheetId="14" hidden="1">'VON - Vedlejší a ostatní ...'!$C$85:$K$124</definedName>
    <definedName name="_xlnm.Print_Area" localSheetId="14">'VON - Vedlejší a ostatní ...'!$C$4:$J$39,'VON - Vedlejší a ostatní ...'!$C$45:$J$67,'VON - Vedlejší a ostatní ...'!$C$73:$K$124</definedName>
    <definedName name="_xlnm.Print_Titles" localSheetId="14">'VON - Vedlejší a ostatní ...'!$85:$85</definedName>
    <definedName name="_xlnm.Print_Area" localSheetId="1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5" l="1" r="J37"/>
  <c r="J36"/>
  <c i="1" r="AY68"/>
  <c i="15" r="J35"/>
  <c i="1" r="AX68"/>
  <c i="15" r="BI123"/>
  <c r="BH123"/>
  <c r="BG123"/>
  <c r="BF123"/>
  <c r="T123"/>
  <c r="T122"/>
  <c r="R123"/>
  <c r="R122"/>
  <c r="P123"/>
  <c r="P122"/>
  <c r="BI121"/>
  <c r="BH121"/>
  <c r="BG121"/>
  <c r="BF121"/>
  <c r="T121"/>
  <c r="R121"/>
  <c r="P121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4" r="J37"/>
  <c r="J36"/>
  <c i="1" r="AY67"/>
  <c i="14" r="J35"/>
  <c i="1" r="AX67"/>
  <c i="14"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51"/>
  <c r="BH251"/>
  <c r="BG251"/>
  <c r="BF251"/>
  <c r="T251"/>
  <c r="R251"/>
  <c r="P251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0"/>
  <c r="BH190"/>
  <c r="BG190"/>
  <c r="BF190"/>
  <c r="T190"/>
  <c r="R190"/>
  <c r="P190"/>
  <c r="BI174"/>
  <c r="BH174"/>
  <c r="BG174"/>
  <c r="BF174"/>
  <c r="T174"/>
  <c r="R174"/>
  <c r="P174"/>
  <c r="BI144"/>
  <c r="BH144"/>
  <c r="BG144"/>
  <c r="BF144"/>
  <c r="T144"/>
  <c r="R144"/>
  <c r="P144"/>
  <c r="BI139"/>
  <c r="BH139"/>
  <c r="BG139"/>
  <c r="BF139"/>
  <c r="T139"/>
  <c r="R139"/>
  <c r="P139"/>
  <c r="BI125"/>
  <c r="BH125"/>
  <c r="BG125"/>
  <c r="BF125"/>
  <c r="T125"/>
  <c r="R125"/>
  <c r="P12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3" r="J37"/>
  <c r="J36"/>
  <c i="1" r="AY66"/>
  <c i="13" r="J35"/>
  <c i="1" r="AX66"/>
  <c i="13"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5"/>
  <c r="BH105"/>
  <c r="BG105"/>
  <c r="BF105"/>
  <c r="T105"/>
  <c r="T104"/>
  <c r="R105"/>
  <c r="R104"/>
  <c r="P105"/>
  <c r="P104"/>
  <c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2" r="J37"/>
  <c r="J36"/>
  <c i="1" r="AY65"/>
  <c i="12" r="J35"/>
  <c i="1" r="AX65"/>
  <c i="12"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11" r="J37"/>
  <c r="J36"/>
  <c i="1" r="AY64"/>
  <c i="11" r="J35"/>
  <c i="1" r="AX64"/>
  <c i="11" r="BI129"/>
  <c r="BH129"/>
  <c r="BG129"/>
  <c r="BF129"/>
  <c r="T129"/>
  <c r="T128"/>
  <c r="R129"/>
  <c r="R128"/>
  <c r="P129"/>
  <c r="P128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10" r="J37"/>
  <c r="J36"/>
  <c i="1" r="AY63"/>
  <c i="10" r="J35"/>
  <c i="1" r="AX63"/>
  <c i="10" r="BI129"/>
  <c r="BH129"/>
  <c r="BG129"/>
  <c r="BF129"/>
  <c r="T129"/>
  <c r="T128"/>
  <c r="R129"/>
  <c r="R128"/>
  <c r="P129"/>
  <c r="P128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9" r="J37"/>
  <c r="J36"/>
  <c i="1" r="AY62"/>
  <c i="9" r="J35"/>
  <c i="1" r="AX62"/>
  <c i="9" r="BI133"/>
  <c r="BH133"/>
  <c r="BG133"/>
  <c r="BF133"/>
  <c r="T133"/>
  <c r="T132"/>
  <c r="R133"/>
  <c r="R132"/>
  <c r="P133"/>
  <c r="P132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8" r="J37"/>
  <c r="J36"/>
  <c i="1" r="AY61"/>
  <c i="8" r="J35"/>
  <c i="1" r="AX61"/>
  <c i="8"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3"/>
  <c r="BH603"/>
  <c r="BG603"/>
  <c r="BF603"/>
  <c r="T603"/>
  <c r="R603"/>
  <c r="P603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9"/>
  <c r="BH579"/>
  <c r="BG579"/>
  <c r="BF579"/>
  <c r="T579"/>
  <c r="R579"/>
  <c r="P579"/>
  <c r="BI574"/>
  <c r="BH574"/>
  <c r="BG574"/>
  <c r="BF574"/>
  <c r="T574"/>
  <c r="R574"/>
  <c r="P574"/>
  <c r="BI571"/>
  <c r="BH571"/>
  <c r="BG571"/>
  <c r="BF571"/>
  <c r="T571"/>
  <c r="R571"/>
  <c r="P571"/>
  <c r="BI566"/>
  <c r="BH566"/>
  <c r="BG566"/>
  <c r="BF566"/>
  <c r="T566"/>
  <c r="R566"/>
  <c r="P566"/>
  <c r="BI561"/>
  <c r="BH561"/>
  <c r="BG561"/>
  <c r="BF561"/>
  <c r="T561"/>
  <c r="R561"/>
  <c r="P561"/>
  <c r="BI557"/>
  <c r="BH557"/>
  <c r="BG557"/>
  <c r="BF557"/>
  <c r="T557"/>
  <c r="T556"/>
  <c r="R557"/>
  <c r="R556"/>
  <c r="P557"/>
  <c r="P556"/>
  <c r="BI554"/>
  <c r="BH554"/>
  <c r="BG554"/>
  <c r="BF554"/>
  <c r="T554"/>
  <c r="R554"/>
  <c r="P554"/>
  <c r="BI552"/>
  <c r="BH552"/>
  <c r="BG552"/>
  <c r="BF552"/>
  <c r="T552"/>
  <c r="R552"/>
  <c r="P552"/>
  <c r="BI542"/>
  <c r="BH542"/>
  <c r="BG542"/>
  <c r="BF542"/>
  <c r="T542"/>
  <c r="R542"/>
  <c r="P542"/>
  <c r="BI540"/>
  <c r="BH540"/>
  <c r="BG540"/>
  <c r="BF540"/>
  <c r="T540"/>
  <c r="R540"/>
  <c r="P540"/>
  <c r="BI537"/>
  <c r="BH537"/>
  <c r="BG537"/>
  <c r="BF537"/>
  <c r="T537"/>
  <c r="R537"/>
  <c r="P537"/>
  <c r="BI532"/>
  <c r="BH532"/>
  <c r="BG532"/>
  <c r="BF532"/>
  <c r="T532"/>
  <c r="R532"/>
  <c r="P532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6"/>
  <c r="BH496"/>
  <c r="BG496"/>
  <c r="BF496"/>
  <c r="T496"/>
  <c r="R496"/>
  <c r="P496"/>
  <c r="BI493"/>
  <c r="BH493"/>
  <c r="BG493"/>
  <c r="BF493"/>
  <c r="T493"/>
  <c r="R493"/>
  <c r="P493"/>
  <c r="BI491"/>
  <c r="BH491"/>
  <c r="BG491"/>
  <c r="BF491"/>
  <c r="T491"/>
  <c r="R491"/>
  <c r="P491"/>
  <c r="BI485"/>
  <c r="BH485"/>
  <c r="BG485"/>
  <c r="BF485"/>
  <c r="T485"/>
  <c r="R485"/>
  <c r="P485"/>
  <c r="BI482"/>
  <c r="BH482"/>
  <c r="BG482"/>
  <c r="BF482"/>
  <c r="T482"/>
  <c r="R482"/>
  <c r="P482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4"/>
  <c r="BH464"/>
  <c r="BG464"/>
  <c r="BF464"/>
  <c r="T464"/>
  <c r="R464"/>
  <c r="P464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4"/>
  <c r="BH444"/>
  <c r="BG444"/>
  <c r="BF444"/>
  <c r="T444"/>
  <c r="T443"/>
  <c r="R444"/>
  <c r="R443"/>
  <c r="P444"/>
  <c r="P443"/>
  <c r="BI440"/>
  <c r="BH440"/>
  <c r="BG440"/>
  <c r="BF440"/>
  <c r="T440"/>
  <c r="R440"/>
  <c r="P440"/>
  <c r="BI435"/>
  <c r="BH435"/>
  <c r="BG435"/>
  <c r="BF435"/>
  <c r="T435"/>
  <c r="R435"/>
  <c r="P435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1"/>
  <c r="BH391"/>
  <c r="BG391"/>
  <c r="BF391"/>
  <c r="T391"/>
  <c r="R391"/>
  <c r="P391"/>
  <c r="BI388"/>
  <c r="BH388"/>
  <c r="BG388"/>
  <c r="BF388"/>
  <c r="T388"/>
  <c r="R388"/>
  <c r="P388"/>
  <c r="BI381"/>
  <c r="BH381"/>
  <c r="BG381"/>
  <c r="BF381"/>
  <c r="T381"/>
  <c r="R381"/>
  <c r="P381"/>
  <c r="BI371"/>
  <c r="BH371"/>
  <c r="BG371"/>
  <c r="BF371"/>
  <c r="T371"/>
  <c r="R371"/>
  <c r="P371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2"/>
  <c r="BH352"/>
  <c r="BG352"/>
  <c r="BF352"/>
  <c r="T352"/>
  <c r="R352"/>
  <c r="P352"/>
  <c r="BI322"/>
  <c r="BH322"/>
  <c r="BG322"/>
  <c r="BF322"/>
  <c r="T322"/>
  <c r="R322"/>
  <c r="P322"/>
  <c r="BI303"/>
  <c r="BH303"/>
  <c r="BG303"/>
  <c r="BF303"/>
  <c r="T303"/>
  <c r="R303"/>
  <c r="P303"/>
  <c r="BI295"/>
  <c r="BH295"/>
  <c r="BG295"/>
  <c r="BF295"/>
  <c r="T295"/>
  <c r="R295"/>
  <c r="P295"/>
  <c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6"/>
  <c r="BH236"/>
  <c r="BG236"/>
  <c r="BF236"/>
  <c r="T236"/>
  <c r="R236"/>
  <c r="P236"/>
  <c r="BI233"/>
  <c r="BH233"/>
  <c r="BG233"/>
  <c r="BF233"/>
  <c r="T233"/>
  <c r="R233"/>
  <c r="P233"/>
  <c r="BI225"/>
  <c r="BH225"/>
  <c r="BG225"/>
  <c r="BF225"/>
  <c r="T225"/>
  <c r="R225"/>
  <c r="P225"/>
  <c r="BI222"/>
  <c r="BH222"/>
  <c r="BG222"/>
  <c r="BF222"/>
  <c r="T222"/>
  <c r="R222"/>
  <c r="P222"/>
  <c r="BI214"/>
  <c r="BH214"/>
  <c r="BG214"/>
  <c r="BF214"/>
  <c r="T214"/>
  <c r="R214"/>
  <c r="P214"/>
  <c r="BI208"/>
  <c r="BH208"/>
  <c r="BG208"/>
  <c r="BF208"/>
  <c r="T208"/>
  <c r="R208"/>
  <c r="P208"/>
  <c r="BI203"/>
  <c r="BH203"/>
  <c r="BG203"/>
  <c r="BF203"/>
  <c r="T203"/>
  <c r="R203"/>
  <c r="P203"/>
  <c r="BI192"/>
  <c r="BH192"/>
  <c r="BG192"/>
  <c r="BF192"/>
  <c r="T192"/>
  <c r="R192"/>
  <c r="P192"/>
  <c r="BI185"/>
  <c r="BH185"/>
  <c r="BG185"/>
  <c r="BF185"/>
  <c r="T185"/>
  <c r="R185"/>
  <c r="P185"/>
  <c r="BI178"/>
  <c r="BH178"/>
  <c r="BG178"/>
  <c r="BF178"/>
  <c r="T178"/>
  <c r="R178"/>
  <c r="P178"/>
  <c r="BI173"/>
  <c r="BH173"/>
  <c r="BG173"/>
  <c r="BF173"/>
  <c r="T173"/>
  <c r="R173"/>
  <c r="P173"/>
  <c r="BI161"/>
  <c r="BH161"/>
  <c r="BG161"/>
  <c r="BF161"/>
  <c r="T161"/>
  <c r="R161"/>
  <c r="P161"/>
  <c r="BI156"/>
  <c r="BH156"/>
  <c r="BG156"/>
  <c r="BF156"/>
  <c r="T156"/>
  <c r="R156"/>
  <c r="P156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7"/>
  <c r="BH107"/>
  <c r="BG107"/>
  <c r="BF107"/>
  <c r="T107"/>
  <c r="R107"/>
  <c r="P107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52"/>
  <c r="E7"/>
  <c r="E48"/>
  <c i="7" r="J37"/>
  <c r="J36"/>
  <c i="1" r="AY60"/>
  <c i="7" r="J35"/>
  <c i="1" r="AX60"/>
  <c i="7" r="BI92"/>
  <c r="BH92"/>
  <c r="BG92"/>
  <c r="BF92"/>
  <c r="T92"/>
  <c r="T91"/>
  <c r="R92"/>
  <c r="R91"/>
  <c r="P92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6" r="J37"/>
  <c r="J36"/>
  <c i="1" r="AY59"/>
  <c i="6" r="J35"/>
  <c i="1" r="AX59"/>
  <c i="6" r="BI325"/>
  <c r="BH325"/>
  <c r="BG325"/>
  <c r="BF325"/>
  <c r="T325"/>
  <c r="R325"/>
  <c r="P325"/>
  <c r="BI321"/>
  <c r="BH321"/>
  <c r="BG321"/>
  <c r="BF321"/>
  <c r="T321"/>
  <c r="R321"/>
  <c r="P321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T285"/>
  <c r="R286"/>
  <c r="R285"/>
  <c r="P286"/>
  <c r="P285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39"/>
  <c r="BH239"/>
  <c r="BG239"/>
  <c r="BF239"/>
  <c r="T239"/>
  <c r="R239"/>
  <c r="P239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09"/>
  <c r="BH209"/>
  <c r="BG209"/>
  <c r="BF209"/>
  <c r="T209"/>
  <c r="R209"/>
  <c r="P209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48"/>
  <c i="5" r="J37"/>
  <c r="J36"/>
  <c i="1" r="AY58"/>
  <c i="5" r="J35"/>
  <c i="1" r="AX58"/>
  <c i="5" r="BI281"/>
  <c r="BH281"/>
  <c r="BG281"/>
  <c r="BF281"/>
  <c r="T281"/>
  <c r="T280"/>
  <c r="R281"/>
  <c r="R280"/>
  <c r="P281"/>
  <c r="P280"/>
  <c r="BI278"/>
  <c r="BH278"/>
  <c r="BG278"/>
  <c r="BF278"/>
  <c r="T278"/>
  <c r="R278"/>
  <c r="P278"/>
  <c r="BI274"/>
  <c r="BH274"/>
  <c r="BG274"/>
  <c r="BF274"/>
  <c r="T274"/>
  <c r="R274"/>
  <c r="P274"/>
  <c r="BI265"/>
  <c r="BH265"/>
  <c r="BG265"/>
  <c r="BF265"/>
  <c r="T265"/>
  <c r="R265"/>
  <c r="P265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4"/>
  <c r="BH224"/>
  <c r="BG224"/>
  <c r="BF224"/>
  <c r="T224"/>
  <c r="R224"/>
  <c r="P224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187"/>
  <c r="BH187"/>
  <c r="BG187"/>
  <c r="BF187"/>
  <c r="T187"/>
  <c r="R187"/>
  <c r="P187"/>
  <c r="BI176"/>
  <c r="BH176"/>
  <c r="BG176"/>
  <c r="BF176"/>
  <c r="T176"/>
  <c r="R176"/>
  <c r="P176"/>
  <c r="BI170"/>
  <c r="BH170"/>
  <c r="BG170"/>
  <c r="BF170"/>
  <c r="T170"/>
  <c r="R170"/>
  <c r="P170"/>
  <c r="BI162"/>
  <c r="BH162"/>
  <c r="BG162"/>
  <c r="BF162"/>
  <c r="T162"/>
  <c r="R162"/>
  <c r="P162"/>
  <c r="BI155"/>
  <c r="BH155"/>
  <c r="BG155"/>
  <c r="BF155"/>
  <c r="T155"/>
  <c r="R155"/>
  <c r="P155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2"/>
  <c r="BH132"/>
  <c r="BG132"/>
  <c r="BF132"/>
  <c r="T132"/>
  <c r="R132"/>
  <c r="P132"/>
  <c r="BI125"/>
  <c r="BH125"/>
  <c r="BG125"/>
  <c r="BF125"/>
  <c r="T125"/>
  <c r="R125"/>
  <c r="P125"/>
  <c r="BI122"/>
  <c r="BH122"/>
  <c r="BG122"/>
  <c r="BF122"/>
  <c r="T122"/>
  <c r="R122"/>
  <c r="P122"/>
  <c r="BI116"/>
  <c r="BH116"/>
  <c r="BG116"/>
  <c r="BF116"/>
  <c r="T116"/>
  <c r="R116"/>
  <c r="P116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8"/>
  <c r="J77"/>
  <c r="F77"/>
  <c r="F75"/>
  <c r="E73"/>
  <c r="J55"/>
  <c r="J54"/>
  <c r="F54"/>
  <c r="F52"/>
  <c r="E50"/>
  <c r="J18"/>
  <c r="E18"/>
  <c r="F78"/>
  <c r="J17"/>
  <c r="J12"/>
  <c r="J52"/>
  <c r="E7"/>
  <c r="E71"/>
  <c i="3" r="J37"/>
  <c r="J36"/>
  <c i="1" r="AY56"/>
  <c i="3" r="J35"/>
  <c i="1" r="AX56"/>
  <c i="3"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2" r="J37"/>
  <c r="J36"/>
  <c i="1" r="AY55"/>
  <c i="2" r="J35"/>
  <c i="1" r="AX55"/>
  <c i="2" r="BI342"/>
  <c r="BH342"/>
  <c r="BG342"/>
  <c r="BF342"/>
  <c r="T342"/>
  <c r="R342"/>
  <c r="P342"/>
  <c r="BI339"/>
  <c r="BH339"/>
  <c r="BG339"/>
  <c r="BF339"/>
  <c r="T339"/>
  <c r="R339"/>
  <c r="P339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9"/>
  <c r="BH329"/>
  <c r="BG329"/>
  <c r="BF329"/>
  <c r="T329"/>
  <c r="R329"/>
  <c r="P329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T281"/>
  <c r="R282"/>
  <c r="R281"/>
  <c r="P282"/>
  <c r="P281"/>
  <c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7"/>
  <c r="BH267"/>
  <c r="BG267"/>
  <c r="BF267"/>
  <c r="T267"/>
  <c r="R267"/>
  <c r="P267"/>
  <c r="BI258"/>
  <c r="BH258"/>
  <c r="BG258"/>
  <c r="BF258"/>
  <c r="T258"/>
  <c r="R258"/>
  <c r="P258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28"/>
  <c r="BH128"/>
  <c r="BG128"/>
  <c r="BF128"/>
  <c r="T128"/>
  <c r="R128"/>
  <c r="P128"/>
  <c r="BI125"/>
  <c r="BH125"/>
  <c r="BG125"/>
  <c r="BF125"/>
  <c r="T125"/>
  <c r="R125"/>
  <c r="P125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81"/>
  <c i="1" r="L50"/>
  <c r="AM50"/>
  <c r="AM49"/>
  <c r="L49"/>
  <c r="AM47"/>
  <c r="L47"/>
  <c r="L45"/>
  <c r="L44"/>
  <c i="2" r="J342"/>
  <c r="J339"/>
  <c r="J338"/>
  <c r="BK331"/>
  <c r="J329"/>
  <c r="J324"/>
  <c r="J315"/>
  <c r="J309"/>
  <c r="BK303"/>
  <c r="J300"/>
  <c r="BK298"/>
  <c r="BK295"/>
  <c r="J292"/>
  <c r="J291"/>
  <c r="J286"/>
  <c r="J275"/>
  <c r="J258"/>
  <c r="J230"/>
  <c r="BK216"/>
  <c r="J212"/>
  <c r="BK207"/>
  <c r="J204"/>
  <c r="J199"/>
  <c r="BK188"/>
  <c r="BK172"/>
  <c r="BK161"/>
  <c r="J152"/>
  <c r="J128"/>
  <c r="J105"/>
  <c r="BK94"/>
  <c r="BK335"/>
  <c r="BK329"/>
  <c r="J321"/>
  <c r="BK315"/>
  <c r="J310"/>
  <c r="J303"/>
  <c r="BK275"/>
  <c r="J250"/>
  <c r="BK230"/>
  <c r="BK214"/>
  <c r="J203"/>
  <c r="BK194"/>
  <c r="J172"/>
  <c r="J161"/>
  <c r="BK154"/>
  <c r="J141"/>
  <c r="BK102"/>
  <c r="J94"/>
  <c i="3" r="J227"/>
  <c r="J224"/>
  <c r="J216"/>
  <c r="BK209"/>
  <c r="J197"/>
  <c r="BK190"/>
  <c r="BK187"/>
  <c r="BK179"/>
  <c r="J171"/>
  <c r="J163"/>
  <c r="J155"/>
  <c r="BK148"/>
  <c r="J140"/>
  <c r="J132"/>
  <c r="J126"/>
  <c r="BK120"/>
  <c r="J114"/>
  <c r="J105"/>
  <c r="BK100"/>
  <c r="BK91"/>
  <c r="J230"/>
  <c r="BK227"/>
  <c r="J218"/>
  <c r="BK213"/>
  <c r="BK205"/>
  <c r="BK195"/>
  <c r="BK188"/>
  <c r="J183"/>
  <c r="J179"/>
  <c r="BK171"/>
  <c r="BK159"/>
  <c r="BK146"/>
  <c r="BK140"/>
  <c r="BK136"/>
  <c r="BK128"/>
  <c r="J120"/>
  <c r="J112"/>
  <c r="BK104"/>
  <c r="J100"/>
  <c r="J91"/>
  <c r="J87"/>
  <c i="4" r="F36"/>
  <c i="1" r="BC57"/>
  <c i="5" r="J265"/>
  <c r="J248"/>
  <c r="J231"/>
  <c r="J218"/>
  <c r="BK170"/>
  <c r="BK145"/>
  <c r="J132"/>
  <c r="BK109"/>
  <c r="J89"/>
  <c r="J274"/>
  <c r="J250"/>
  <c r="BK224"/>
  <c r="BK216"/>
  <c r="BK176"/>
  <c r="BK148"/>
  <c r="J125"/>
  <c r="J102"/>
  <c r="BK94"/>
  <c i="6" r="BK314"/>
  <c r="J306"/>
  <c r="J298"/>
  <c r="J283"/>
  <c r="J264"/>
  <c r="BK251"/>
  <c r="J162"/>
  <c r="J157"/>
  <c r="BK152"/>
  <c r="J146"/>
  <c r="J141"/>
  <c r="J133"/>
  <c r="J126"/>
  <c r="J120"/>
  <c r="J112"/>
  <c r="J100"/>
  <c r="J312"/>
  <c r="BK298"/>
  <c r="BK286"/>
  <c r="J268"/>
  <c r="J256"/>
  <c r="J233"/>
  <c r="BK228"/>
  <c r="BK209"/>
  <c r="J196"/>
  <c r="BK171"/>
  <c r="J110"/>
  <c r="BK92"/>
  <c i="7" r="J92"/>
  <c i="8" r="J613"/>
  <c r="J609"/>
  <c r="J598"/>
  <c r="BK592"/>
  <c r="BK574"/>
  <c r="J557"/>
  <c r="J540"/>
  <c r="BK532"/>
  <c r="J518"/>
  <c r="J500"/>
  <c r="BK491"/>
  <c r="BK474"/>
  <c r="J460"/>
  <c r="J449"/>
  <c r="J435"/>
  <c r="BK424"/>
  <c r="J408"/>
  <c r="J396"/>
  <c r="J371"/>
  <c r="BK352"/>
  <c r="J289"/>
  <c r="BK281"/>
  <c r="J270"/>
  <c r="J244"/>
  <c r="BK222"/>
  <c r="J192"/>
  <c r="BK161"/>
  <c r="BK138"/>
  <c r="BK119"/>
  <c r="BK99"/>
  <c r="J589"/>
  <c r="BK581"/>
  <c r="J574"/>
  <c r="BK557"/>
  <c r="BK540"/>
  <c r="J524"/>
  <c r="BK507"/>
  <c r="BK493"/>
  <c r="J477"/>
  <c r="BK465"/>
  <c r="BK455"/>
  <c r="BK440"/>
  <c r="BK427"/>
  <c r="J413"/>
  <c r="BK399"/>
  <c r="J381"/>
  <c r="J357"/>
  <c r="J295"/>
  <c r="J281"/>
  <c r="BK270"/>
  <c r="BK236"/>
  <c r="BK214"/>
  <c r="J208"/>
  <c r="J173"/>
  <c r="J145"/>
  <c r="J133"/>
  <c r="J114"/>
  <c i="9" r="BK128"/>
  <c r="BK119"/>
  <c r="BK108"/>
  <c r="J91"/>
  <c r="BK123"/>
  <c r="J110"/>
  <c r="BK105"/>
  <c r="BK91"/>
  <c i="10" r="BK129"/>
  <c r="J122"/>
  <c r="J109"/>
  <c r="BK89"/>
  <c r="BK115"/>
  <c r="J100"/>
  <c i="11" r="J129"/>
  <c r="J115"/>
  <c r="BK100"/>
  <c r="BK129"/>
  <c r="J119"/>
  <c r="J106"/>
  <c r="J92"/>
  <c i="12" r="BK167"/>
  <c r="J161"/>
  <c r="J151"/>
  <c r="J147"/>
  <c r="J141"/>
  <c r="J136"/>
  <c r="BK132"/>
  <c r="BK126"/>
  <c r="BK116"/>
  <c r="J109"/>
  <c r="J103"/>
  <c r="BK97"/>
  <c r="BK94"/>
  <c r="J88"/>
  <c r="BK171"/>
  <c r="J164"/>
  <c r="BK156"/>
  <c r="BK149"/>
  <c r="J144"/>
  <c r="J139"/>
  <c r="BK136"/>
  <c r="BK130"/>
  <c r="BK124"/>
  <c r="J120"/>
  <c r="J116"/>
  <c r="J113"/>
  <c r="BK109"/>
  <c r="BK106"/>
  <c r="BK103"/>
  <c r="J99"/>
  <c r="J94"/>
  <c r="BK89"/>
  <c i="13" r="J113"/>
  <c r="BK102"/>
  <c r="J95"/>
  <c r="BK119"/>
  <c r="BK113"/>
  <c r="J102"/>
  <c r="J97"/>
  <c i="14" r="BK273"/>
  <c r="J209"/>
  <c r="J174"/>
  <c r="J273"/>
  <c r="BK209"/>
  <c r="J199"/>
  <c r="J144"/>
  <c i="15" r="BK121"/>
  <c r="J116"/>
  <c r="BK110"/>
  <c r="BK106"/>
  <c r="J98"/>
  <c r="BK93"/>
  <c r="J91"/>
  <c r="J123"/>
  <c r="J117"/>
  <c r="BK116"/>
  <c r="J113"/>
  <c r="J108"/>
  <c r="J103"/>
  <c r="BK99"/>
  <c r="J93"/>
  <c r="BK89"/>
  <c i="2" r="J278"/>
  <c r="BK250"/>
  <c r="BK232"/>
  <c r="BK219"/>
  <c r="BK215"/>
  <c r="BK204"/>
  <c r="J196"/>
  <c r="J181"/>
  <c r="J159"/>
  <c r="J150"/>
  <c r="BK141"/>
  <c r="BK109"/>
  <c i="1" r="AS54"/>
  <c i="2" r="J200"/>
  <c r="BK192"/>
  <c r="J169"/>
  <c r="J156"/>
  <c r="BK146"/>
  <c r="BK135"/>
  <c r="BK105"/>
  <c i="3" r="BK230"/>
  <c r="BK226"/>
  <c r="BK218"/>
  <c r="J211"/>
  <c r="J203"/>
  <c r="J195"/>
  <c r="J188"/>
  <c r="BK181"/>
  <c r="J173"/>
  <c r="J165"/>
  <c r="BK157"/>
  <c r="J150"/>
  <c r="J142"/>
  <c r="J134"/>
  <c r="J124"/>
  <c r="J118"/>
  <c r="BK110"/>
  <c r="J104"/>
  <c r="J101"/>
  <c r="J93"/>
  <c r="J85"/>
  <c r="J226"/>
  <c r="BK220"/>
  <c r="BK211"/>
  <c r="BK203"/>
  <c r="BK197"/>
  <c r="J190"/>
  <c r="J181"/>
  <c r="BK173"/>
  <c r="BK165"/>
  <c r="J157"/>
  <c r="BK150"/>
  <c r="BK142"/>
  <c r="BK130"/>
  <c r="J122"/>
  <c r="BK118"/>
  <c r="J110"/>
  <c r="BK105"/>
  <c r="BK101"/>
  <c r="BK93"/>
  <c r="BK85"/>
  <c i="4" r="F35"/>
  <c i="1" r="BB57"/>
  <c i="5" r="BK274"/>
  <c r="J256"/>
  <c r="BK245"/>
  <c r="J224"/>
  <c r="BK209"/>
  <c r="J162"/>
  <c r="BK139"/>
  <c r="BK125"/>
  <c r="BK102"/>
  <c r="BK281"/>
  <c r="J253"/>
  <c r="BK248"/>
  <c r="BK231"/>
  <c r="BK214"/>
  <c r="J170"/>
  <c r="J145"/>
  <c r="J122"/>
  <c r="BK89"/>
  <c i="6" r="BK316"/>
  <c r="BK301"/>
  <c r="J293"/>
  <c r="BK278"/>
  <c r="J261"/>
  <c r="J246"/>
  <c r="J228"/>
  <c r="BK221"/>
  <c r="J209"/>
  <c r="J201"/>
  <c r="BK199"/>
  <c r="J191"/>
  <c r="J176"/>
  <c r="J168"/>
  <c r="BK159"/>
  <c r="BK154"/>
  <c r="J149"/>
  <c r="BK144"/>
  <c r="BK141"/>
  <c r="BK128"/>
  <c r="BK124"/>
  <c r="J115"/>
  <c r="J107"/>
  <c r="BK321"/>
  <c r="J314"/>
  <c r="BK295"/>
  <c r="BK283"/>
  <c r="BK264"/>
  <c r="J251"/>
  <c r="J231"/>
  <c r="BK216"/>
  <c r="BK203"/>
  <c r="BK176"/>
  <c r="BK112"/>
  <c r="BK102"/>
  <c r="J92"/>
  <c i="7" r="J85"/>
  <c i="8" r="BK613"/>
  <c r="BK609"/>
  <c r="J595"/>
  <c r="BK584"/>
  <c r="J571"/>
  <c r="BK554"/>
  <c r="BK537"/>
  <c r="BK527"/>
  <c r="BK503"/>
  <c r="J493"/>
  <c r="BK477"/>
  <c r="J468"/>
  <c r="J458"/>
  <c r="J440"/>
  <c r="BK433"/>
  <c r="BK413"/>
  <c r="J399"/>
  <c r="BK381"/>
  <c r="BK357"/>
  <c r="BK295"/>
  <c r="BK285"/>
  <c r="J260"/>
  <c r="J247"/>
  <c r="BK225"/>
  <c r="BK203"/>
  <c r="BK173"/>
  <c r="BK145"/>
  <c r="BK140"/>
  <c r="BK107"/>
  <c r="J603"/>
  <c r="J592"/>
  <c r="BK579"/>
  <c r="J561"/>
  <c r="J554"/>
  <c r="BK542"/>
  <c r="J537"/>
  <c r="J527"/>
  <c r="BK518"/>
  <c r="J491"/>
  <c r="J474"/>
  <c r="BK464"/>
  <c r="BK452"/>
  <c r="BK435"/>
  <c r="J430"/>
  <c r="BK416"/>
  <c r="BK396"/>
  <c r="BK359"/>
  <c r="J303"/>
  <c r="J285"/>
  <c r="J278"/>
  <c r="BK260"/>
  <c r="J233"/>
  <c r="J203"/>
  <c r="BK185"/>
  <c r="J161"/>
  <c r="J138"/>
  <c r="J119"/>
  <c r="J99"/>
  <c i="9" r="J126"/>
  <c r="BK116"/>
  <c r="J105"/>
  <c r="J95"/>
  <c r="BK126"/>
  <c r="J119"/>
  <c r="J108"/>
  <c r="J88"/>
  <c i="10" r="BK122"/>
  <c r="BK119"/>
  <c r="BK106"/>
  <c r="J92"/>
  <c r="J111"/>
  <c r="BK97"/>
  <c i="11" r="J124"/>
  <c r="BK119"/>
  <c r="BK106"/>
  <c r="J97"/>
  <c r="J122"/>
  <c r="J109"/>
  <c r="BK89"/>
  <c i="12" r="BK173"/>
  <c r="BK165"/>
  <c r="J159"/>
  <c r="J155"/>
  <c r="J145"/>
  <c r="BK138"/>
  <c r="BK127"/>
  <c r="J124"/>
  <c r="BK118"/>
  <c r="J111"/>
  <c r="J104"/>
  <c r="BK99"/>
  <c r="J89"/>
  <c r="J173"/>
  <c r="BK169"/>
  <c r="J162"/>
  <c r="BK151"/>
  <c r="BK147"/>
  <c r="J138"/>
  <c r="J132"/>
  <c r="J129"/>
  <c r="BK123"/>
  <c r="BK98"/>
  <c r="BK90"/>
  <c i="13" r="J119"/>
  <c r="J117"/>
  <c r="BK105"/>
  <c r="J99"/>
  <c r="J93"/>
  <c r="BK117"/>
  <c r="BK114"/>
  <c r="J105"/>
  <c r="BK93"/>
  <c r="J89"/>
  <c i="14" r="BK251"/>
  <c r="J190"/>
  <c r="J139"/>
  <c r="BK270"/>
  <c r="J204"/>
  <c r="J84"/>
  <c i="15" r="BK123"/>
  <c r="BK114"/>
  <c r="BK108"/>
  <c r="J102"/>
  <c r="J97"/>
  <c r="BK90"/>
  <c r="J110"/>
  <c r="J101"/>
  <c r="BK97"/>
  <c r="J94"/>
  <c r="J90"/>
  <c i="2" r="BK342"/>
  <c r="BK339"/>
  <c r="BK338"/>
  <c r="J335"/>
  <c r="BK324"/>
  <c r="J318"/>
  <c r="J312"/>
  <c r="BK310"/>
  <c r="BK306"/>
  <c r="BK300"/>
  <c r="J298"/>
  <c r="J295"/>
  <c r="BK292"/>
  <c r="BK291"/>
  <c r="J282"/>
  <c r="BK267"/>
  <c r="J245"/>
  <c r="BK222"/>
  <c r="J214"/>
  <c r="BK208"/>
  <c r="J207"/>
  <c r="BK203"/>
  <c r="J194"/>
  <c r="BK166"/>
  <c r="BK156"/>
  <c r="J146"/>
  <c r="J139"/>
  <c r="J125"/>
  <c r="J99"/>
  <c r="J331"/>
  <c r="BK321"/>
  <c r="BK318"/>
  <c r="BK312"/>
  <c r="BK309"/>
  <c r="BK282"/>
  <c r="J267"/>
  <c r="J240"/>
  <c r="J222"/>
  <c r="J216"/>
  <c r="BK199"/>
  <c r="J188"/>
  <c r="J166"/>
  <c r="BK159"/>
  <c r="BK150"/>
  <c r="BK128"/>
  <c r="J109"/>
  <c i="3" r="J229"/>
  <c r="J220"/>
  <c r="J213"/>
  <c r="J205"/>
  <c r="BK201"/>
  <c r="J194"/>
  <c r="BK183"/>
  <c r="BK175"/>
  <c r="BK167"/>
  <c r="J159"/>
  <c r="J151"/>
  <c r="BK144"/>
  <c r="J136"/>
  <c r="J130"/>
  <c r="J116"/>
  <c r="BK108"/>
  <c r="J106"/>
  <c r="BK102"/>
  <c r="J95"/>
  <c r="BK87"/>
  <c r="BK229"/>
  <c r="BK224"/>
  <c r="BK214"/>
  <c r="J209"/>
  <c r="J201"/>
  <c r="BK192"/>
  <c r="BK185"/>
  <c r="J175"/>
  <c r="J167"/>
  <c r="BK163"/>
  <c r="BK155"/>
  <c r="BK151"/>
  <c r="J144"/>
  <c r="BK132"/>
  <c r="BK124"/>
  <c r="BK116"/>
  <c r="J108"/>
  <c r="BK106"/>
  <c r="J102"/>
  <c r="BK95"/>
  <c i="4" r="BK84"/>
  <c r="F34"/>
  <c i="1" r="BA57"/>
  <c i="5" r="BK278"/>
  <c r="BK253"/>
  <c r="BK239"/>
  <c r="J214"/>
  <c r="BK187"/>
  <c r="BK155"/>
  <c r="BK122"/>
  <c r="J97"/>
  <c r="J281"/>
  <c r="BK256"/>
  <c r="J245"/>
  <c r="J236"/>
  <c r="J209"/>
  <c r="BK162"/>
  <c r="J139"/>
  <c r="J116"/>
  <c i="6" r="BK325"/>
  <c r="J321"/>
  <c r="J310"/>
  <c r="BK290"/>
  <c r="J273"/>
  <c r="BK259"/>
  <c r="BK239"/>
  <c r="J165"/>
  <c r="J159"/>
  <c r="J154"/>
  <c r="BK149"/>
  <c r="J144"/>
  <c r="J136"/>
  <c r="J128"/>
  <c r="J124"/>
  <c r="BK115"/>
  <c r="J102"/>
  <c r="J316"/>
  <c r="BK306"/>
  <c r="BK293"/>
  <c r="J278"/>
  <c r="BK261"/>
  <c r="BK246"/>
  <c r="J221"/>
  <c r="BK201"/>
  <c r="BK185"/>
  <c r="J181"/>
  <c r="BK165"/>
  <c r="BK100"/>
  <c i="7" r="BK88"/>
  <c r="J88"/>
  <c i="8" r="J611"/>
  <c r="BK603"/>
  <c r="J587"/>
  <c r="J581"/>
  <c r="J566"/>
  <c r="BK552"/>
  <c r="BK524"/>
  <c r="J505"/>
  <c r="J496"/>
  <c r="BK482"/>
  <c r="J465"/>
  <c r="J455"/>
  <c r="J444"/>
  <c r="BK430"/>
  <c r="J416"/>
  <c r="J402"/>
  <c r="BK388"/>
  <c r="J359"/>
  <c r="BK303"/>
  <c r="BK278"/>
  <c r="BK257"/>
  <c r="J250"/>
  <c r="BK233"/>
  <c r="BK208"/>
  <c r="J178"/>
  <c r="J147"/>
  <c r="J130"/>
  <c r="BK114"/>
  <c r="J607"/>
  <c r="BK598"/>
  <c r="J584"/>
  <c r="BK566"/>
  <c r="J552"/>
  <c r="J532"/>
  <c r="J521"/>
  <c r="J503"/>
  <c r="BK497"/>
  <c r="J485"/>
  <c r="J471"/>
  <c r="BK460"/>
  <c r="BK449"/>
  <c r="J433"/>
  <c r="J419"/>
  <c r="J405"/>
  <c r="BK391"/>
  <c r="J361"/>
  <c r="J322"/>
  <c r="J288"/>
  <c r="J275"/>
  <c r="J257"/>
  <c r="BK247"/>
  <c r="J225"/>
  <c r="BK192"/>
  <c r="J156"/>
  <c r="J140"/>
  <c r="BK124"/>
  <c r="J96"/>
  <c i="9" r="J123"/>
  <c r="J113"/>
  <c r="J102"/>
  <c r="J133"/>
  <c r="J128"/>
  <c r="J116"/>
  <c r="J99"/>
  <c i="10" r="J124"/>
  <c r="J115"/>
  <c r="BK103"/>
  <c r="J97"/>
  <c r="J129"/>
  <c r="BK109"/>
  <c r="BK92"/>
  <c i="11" r="BK122"/>
  <c r="BK109"/>
  <c r="BK92"/>
  <c r="BK124"/>
  <c r="BK111"/>
  <c r="J100"/>
  <c i="12" r="J171"/>
  <c r="BK164"/>
  <c r="J158"/>
  <c r="J149"/>
  <c r="BK144"/>
  <c r="BK139"/>
  <c r="BK133"/>
  <c r="BK129"/>
  <c r="J123"/>
  <c r="BK120"/>
  <c r="BK113"/>
  <c r="J106"/>
  <c r="BK100"/>
  <c r="J98"/>
  <c r="J90"/>
  <c r="J86"/>
  <c r="J167"/>
  <c r="BK159"/>
  <c r="BK155"/>
  <c r="BK145"/>
  <c r="BK142"/>
  <c r="J133"/>
  <c r="J127"/>
  <c r="BK122"/>
  <c r="J118"/>
  <c r="J115"/>
  <c r="BK111"/>
  <c r="J108"/>
  <c r="BK104"/>
  <c r="J101"/>
  <c r="J97"/>
  <c r="BK91"/>
  <c r="BK86"/>
  <c i="13" r="J118"/>
  <c r="J115"/>
  <c r="J107"/>
  <c r="J98"/>
  <c r="BK91"/>
  <c r="BK115"/>
  <c r="BK107"/>
  <c r="BK98"/>
  <c r="J91"/>
  <c i="14" r="BK265"/>
  <c r="BK199"/>
  <c r="BK125"/>
  <c r="J265"/>
  <c r="BK190"/>
  <c r="J125"/>
  <c i="15" r="BK117"/>
  <c r="BK113"/>
  <c r="BK103"/>
  <c r="BK101"/>
  <c r="BK95"/>
  <c r="J89"/>
  <c r="J121"/>
  <c r="J120"/>
  <c r="J114"/>
  <c r="J111"/>
  <c r="J106"/>
  <c r="BK102"/>
  <c r="J95"/>
  <c r="BK91"/>
  <c i="2" r="BK286"/>
  <c r="BK270"/>
  <c r="BK240"/>
  <c r="BK228"/>
  <c r="J208"/>
  <c r="BK200"/>
  <c r="J192"/>
  <c r="BK169"/>
  <c r="J164"/>
  <c r="J154"/>
  <c r="J135"/>
  <c r="J102"/>
  <c r="J306"/>
  <c r="BK278"/>
  <c r="J270"/>
  <c r="BK258"/>
  <c r="BK245"/>
  <c r="J232"/>
  <c r="J228"/>
  <c r="J219"/>
  <c r="J215"/>
  <c r="BK212"/>
  <c r="BK196"/>
  <c r="BK181"/>
  <c r="BK164"/>
  <c r="BK152"/>
  <c r="BK139"/>
  <c r="BK125"/>
  <c r="BK99"/>
  <c i="3" r="J228"/>
  <c r="BK222"/>
  <c r="J214"/>
  <c r="BK207"/>
  <c r="J199"/>
  <c r="J192"/>
  <c r="J185"/>
  <c r="J177"/>
  <c r="J169"/>
  <c r="BK161"/>
  <c r="BK153"/>
  <c r="J146"/>
  <c r="BK138"/>
  <c r="J128"/>
  <c r="BK122"/>
  <c r="BK112"/>
  <c r="J107"/>
  <c r="BK103"/>
  <c r="J98"/>
  <c r="BK89"/>
  <c r="BK228"/>
  <c r="J222"/>
  <c r="BK216"/>
  <c r="J207"/>
  <c r="BK199"/>
  <c r="BK194"/>
  <c r="J187"/>
  <c r="BK177"/>
  <c r="BK169"/>
  <c r="J161"/>
  <c r="J153"/>
  <c r="J148"/>
  <c r="J138"/>
  <c r="BK134"/>
  <c r="BK126"/>
  <c r="BK114"/>
  <c r="BK107"/>
  <c r="J103"/>
  <c r="BK98"/>
  <c r="J89"/>
  <c i="4" r="J84"/>
  <c r="F37"/>
  <c i="1" r="BD57"/>
  <c i="5" r="BK250"/>
  <c r="BK236"/>
  <c r="J216"/>
  <c r="J176"/>
  <c r="J148"/>
  <c r="BK116"/>
  <c r="J94"/>
  <c r="J278"/>
  <c r="BK265"/>
  <c r="J239"/>
  <c r="BK218"/>
  <c r="J187"/>
  <c r="J155"/>
  <c r="BK132"/>
  <c r="J109"/>
  <c r="BK97"/>
  <c i="6" r="J325"/>
  <c r="BK312"/>
  <c r="J295"/>
  <c r="J286"/>
  <c r="BK268"/>
  <c r="BK256"/>
  <c r="BK233"/>
  <c r="BK231"/>
  <c r="J224"/>
  <c r="J216"/>
  <c r="J203"/>
  <c r="BK196"/>
  <c r="J185"/>
  <c r="BK181"/>
  <c r="J171"/>
  <c r="BK162"/>
  <c r="BK157"/>
  <c r="J152"/>
  <c r="BK146"/>
  <c r="BK136"/>
  <c r="BK133"/>
  <c r="BK126"/>
  <c r="BK120"/>
  <c r="BK110"/>
  <c r="BK97"/>
  <c r="BK310"/>
  <c r="J301"/>
  <c r="J290"/>
  <c r="BK273"/>
  <c r="J259"/>
  <c r="J239"/>
  <c r="BK224"/>
  <c r="J199"/>
  <c r="BK191"/>
  <c r="BK168"/>
  <c r="BK107"/>
  <c r="J97"/>
  <c i="7" r="BK92"/>
  <c r="BK85"/>
  <c i="8" r="BK611"/>
  <c r="BK607"/>
  <c r="BK589"/>
  <c r="J579"/>
  <c r="BK561"/>
  <c r="J542"/>
  <c r="BK521"/>
  <c r="J507"/>
  <c r="J497"/>
  <c r="BK485"/>
  <c r="BK471"/>
  <c r="J464"/>
  <c r="J452"/>
  <c r="J427"/>
  <c r="BK419"/>
  <c r="BK405"/>
  <c r="J391"/>
  <c r="BK361"/>
  <c r="BK322"/>
  <c r="BK288"/>
  <c r="BK275"/>
  <c r="J253"/>
  <c r="J236"/>
  <c r="J214"/>
  <c r="J185"/>
  <c r="BK156"/>
  <c r="BK133"/>
  <c r="J124"/>
  <c r="BK96"/>
  <c r="BK595"/>
  <c r="BK587"/>
  <c r="BK571"/>
  <c r="BK505"/>
  <c r="BK500"/>
  <c r="BK496"/>
  <c r="J482"/>
  <c r="BK468"/>
  <c r="BK458"/>
  <c r="BK444"/>
  <c r="J424"/>
  <c r="BK408"/>
  <c r="BK402"/>
  <c r="J388"/>
  <c r="BK371"/>
  <c r="J352"/>
  <c r="BK289"/>
  <c r="BK253"/>
  <c r="BK250"/>
  <c r="BK244"/>
  <c r="J222"/>
  <c r="BK178"/>
  <c r="BK147"/>
  <c r="BK130"/>
  <c r="J107"/>
  <c i="9" r="BK133"/>
  <c r="BK110"/>
  <c r="BK99"/>
  <c r="BK88"/>
  <c r="BK113"/>
  <c r="BK102"/>
  <c r="BK95"/>
  <c i="10" r="BK124"/>
  <c r="BK111"/>
  <c r="BK100"/>
  <c r="J119"/>
  <c r="J106"/>
  <c r="J103"/>
  <c r="J89"/>
  <c i="11" r="J111"/>
  <c r="J103"/>
  <c r="J89"/>
  <c r="BK115"/>
  <c r="BK103"/>
  <c r="BK97"/>
  <c i="12" r="J169"/>
  <c r="BK162"/>
  <c r="J156"/>
  <c r="BK148"/>
  <c r="J142"/>
  <c r="BK135"/>
  <c r="J130"/>
  <c r="J122"/>
  <c r="BK115"/>
  <c r="BK108"/>
  <c r="BK101"/>
  <c r="BK96"/>
  <c r="J92"/>
  <c r="J91"/>
  <c r="J165"/>
  <c r="BK161"/>
  <c r="BK158"/>
  <c r="J148"/>
  <c r="BK141"/>
  <c r="J135"/>
  <c r="J126"/>
  <c r="J100"/>
  <c r="J96"/>
  <c r="BK92"/>
  <c r="BK88"/>
  <c i="13" r="J114"/>
  <c r="BK111"/>
  <c r="BK97"/>
  <c r="BK89"/>
  <c r="BK118"/>
  <c r="J111"/>
  <c r="BK99"/>
  <c r="BK95"/>
  <c i="14" r="J270"/>
  <c r="BK204"/>
  <c r="BK144"/>
  <c r="BK84"/>
  <c r="J251"/>
  <c r="BK174"/>
  <c r="BK139"/>
  <c i="15" r="BK120"/>
  <c r="BK111"/>
  <c r="J104"/>
  <c r="J99"/>
  <c r="BK94"/>
  <c r="J92"/>
  <c r="BK104"/>
  <c r="BK98"/>
  <c r="BK92"/>
  <c i="2" l="1" r="BK93"/>
  <c r="J93"/>
  <c r="J61"/>
  <c r="R93"/>
  <c r="BK108"/>
  <c r="J108"/>
  <c r="J62"/>
  <c r="R108"/>
  <c r="BK171"/>
  <c r="J171"/>
  <c r="J63"/>
  <c r="R171"/>
  <c r="BK218"/>
  <c r="J218"/>
  <c r="J64"/>
  <c r="R218"/>
  <c r="P285"/>
  <c r="BK294"/>
  <c r="J294"/>
  <c r="J68"/>
  <c r="R294"/>
  <c r="T294"/>
  <c r="P305"/>
  <c r="T305"/>
  <c r="P334"/>
  <c r="P333"/>
  <c r="R334"/>
  <c r="R333"/>
  <c i="3" r="BK84"/>
  <c r="J84"/>
  <c r="J61"/>
  <c r="R84"/>
  <c r="T84"/>
  <c r="P97"/>
  <c r="T97"/>
  <c i="5" r="BK88"/>
  <c r="J88"/>
  <c r="J61"/>
  <c r="R88"/>
  <c r="BK169"/>
  <c r="J169"/>
  <c r="J62"/>
  <c r="R169"/>
  <c r="P230"/>
  <c r="R230"/>
  <c r="BK244"/>
  <c r="J244"/>
  <c r="J64"/>
  <c r="T244"/>
  <c r="P273"/>
  <c r="R273"/>
  <c i="6" r="BK91"/>
  <c r="J91"/>
  <c r="J61"/>
  <c r="T91"/>
  <c r="P140"/>
  <c r="T140"/>
  <c r="P184"/>
  <c r="R184"/>
  <c r="BK215"/>
  <c r="J215"/>
  <c r="J64"/>
  <c r="R215"/>
  <c r="BK227"/>
  <c r="J227"/>
  <c r="J65"/>
  <c r="T227"/>
  <c r="BK267"/>
  <c r="J267"/>
  <c r="J66"/>
  <c r="R267"/>
  <c r="BK289"/>
  <c r="J289"/>
  <c r="J69"/>
  <c r="T289"/>
  <c r="T288"/>
  <c i="7" r="P84"/>
  <c r="P83"/>
  <c r="P82"/>
  <c i="1" r="AU60"/>
  <c i="7" r="R84"/>
  <c r="R83"/>
  <c r="R82"/>
  <c i="8" r="BK95"/>
  <c r="J95"/>
  <c r="J61"/>
  <c r="T95"/>
  <c r="P269"/>
  <c r="T269"/>
  <c r="P284"/>
  <c r="R284"/>
  <c r="BK395"/>
  <c r="J395"/>
  <c r="J64"/>
  <c r="R395"/>
  <c r="P448"/>
  <c r="T448"/>
  <c r="P492"/>
  <c r="R492"/>
  <c r="BK551"/>
  <c r="J551"/>
  <c r="J68"/>
  <c r="R551"/>
  <c r="P560"/>
  <c r="R560"/>
  <c r="BK573"/>
  <c r="J573"/>
  <c r="J72"/>
  <c r="R573"/>
  <c r="BK583"/>
  <c r="J583"/>
  <c r="J73"/>
  <c r="R583"/>
  <c i="9" r="BK87"/>
  <c r="J87"/>
  <c r="J61"/>
  <c r="R87"/>
  <c r="BK98"/>
  <c r="J98"/>
  <c r="J62"/>
  <c r="R98"/>
  <c r="BK104"/>
  <c r="J104"/>
  <c r="J63"/>
  <c r="T104"/>
  <c r="P118"/>
  <c r="R118"/>
  <c i="10" r="P88"/>
  <c r="T88"/>
  <c r="P96"/>
  <c r="T96"/>
  <c r="P105"/>
  <c r="T105"/>
  <c r="P114"/>
  <c r="R114"/>
  <c i="11" r="P88"/>
  <c r="R88"/>
  <c r="P96"/>
  <c r="T96"/>
  <c r="P105"/>
  <c r="R105"/>
  <c r="BK114"/>
  <c r="J114"/>
  <c r="J65"/>
  <c r="T114"/>
  <c i="12" r="P85"/>
  <c r="P84"/>
  <c r="T85"/>
  <c r="T84"/>
  <c r="BK154"/>
  <c r="J154"/>
  <c r="J63"/>
  <c r="T154"/>
  <c r="T153"/>
  <c i="13" r="P88"/>
  <c r="P87"/>
  <c r="R88"/>
  <c r="R87"/>
  <c r="BK110"/>
  <c r="J110"/>
  <c r="J66"/>
  <c r="T110"/>
  <c r="T109"/>
  <c i="14" r="BK83"/>
  <c r="J83"/>
  <c r="J61"/>
  <c r="T83"/>
  <c r="T82"/>
  <c r="T81"/>
  <c i="15" r="P88"/>
  <c r="R88"/>
  <c r="BK100"/>
  <c r="J100"/>
  <c r="J62"/>
  <c r="R100"/>
  <c r="BK109"/>
  <c r="J109"/>
  <c r="J63"/>
  <c r="R109"/>
  <c r="BK112"/>
  <c r="J112"/>
  <c r="J64"/>
  <c r="T112"/>
  <c i="2" r="P93"/>
  <c r="T93"/>
  <c r="P108"/>
  <c r="T108"/>
  <c r="P171"/>
  <c r="T171"/>
  <c r="P218"/>
  <c r="T218"/>
  <c r="BK285"/>
  <c r="J285"/>
  <c r="J67"/>
  <c r="R285"/>
  <c r="T285"/>
  <c r="T284"/>
  <c r="P294"/>
  <c r="BK305"/>
  <c r="J305"/>
  <c r="J69"/>
  <c r="R305"/>
  <c r="BK334"/>
  <c r="J334"/>
  <c r="J71"/>
  <c r="T334"/>
  <c r="T333"/>
  <c i="3" r="P84"/>
  <c r="P83"/>
  <c r="P82"/>
  <c i="1" r="AU56"/>
  <c i="3" r="BK97"/>
  <c r="J97"/>
  <c r="J62"/>
  <c r="R97"/>
  <c i="5" r="P88"/>
  <c r="T88"/>
  <c r="P169"/>
  <c r="T169"/>
  <c r="BK230"/>
  <c r="J230"/>
  <c r="J63"/>
  <c r="T230"/>
  <c r="P244"/>
  <c r="R244"/>
  <c r="BK273"/>
  <c r="J273"/>
  <c r="J65"/>
  <c r="T273"/>
  <c i="6" r="P91"/>
  <c r="R91"/>
  <c r="BK140"/>
  <c r="J140"/>
  <c r="J62"/>
  <c r="R140"/>
  <c r="BK184"/>
  <c r="J184"/>
  <c r="J63"/>
  <c r="T184"/>
  <c r="P215"/>
  <c r="T215"/>
  <c r="P227"/>
  <c r="R227"/>
  <c r="P267"/>
  <c r="T267"/>
  <c r="P289"/>
  <c r="P288"/>
  <c r="R289"/>
  <c r="R288"/>
  <c i="7" r="BK84"/>
  <c r="J84"/>
  <c r="J61"/>
  <c r="T84"/>
  <c r="T83"/>
  <c r="T82"/>
  <c i="8" r="P95"/>
  <c r="R95"/>
  <c r="BK269"/>
  <c r="J269"/>
  <c r="J62"/>
  <c r="R269"/>
  <c r="BK284"/>
  <c r="J284"/>
  <c r="J63"/>
  <c r="T284"/>
  <c r="P395"/>
  <c r="T395"/>
  <c r="BK448"/>
  <c r="J448"/>
  <c r="J66"/>
  <c r="R448"/>
  <c r="BK492"/>
  <c r="J492"/>
  <c r="J67"/>
  <c r="T492"/>
  <c r="P551"/>
  <c r="T551"/>
  <c r="BK560"/>
  <c r="J560"/>
  <c r="J71"/>
  <c r="T560"/>
  <c r="P573"/>
  <c r="T573"/>
  <c r="P583"/>
  <c r="T583"/>
  <c i="9" r="P87"/>
  <c r="T87"/>
  <c r="P98"/>
  <c r="T98"/>
  <c r="P104"/>
  <c r="R104"/>
  <c r="BK118"/>
  <c r="J118"/>
  <c r="J64"/>
  <c r="T118"/>
  <c i="10" r="BK88"/>
  <c r="J88"/>
  <c r="J61"/>
  <c r="R88"/>
  <c r="BK96"/>
  <c r="J96"/>
  <c r="J62"/>
  <c r="R96"/>
  <c r="BK105"/>
  <c r="J105"/>
  <c r="J64"/>
  <c r="R105"/>
  <c r="BK114"/>
  <c r="J114"/>
  <c r="J65"/>
  <c r="T114"/>
  <c i="11" r="BK88"/>
  <c r="J88"/>
  <c r="J61"/>
  <c r="T88"/>
  <c r="BK96"/>
  <c r="J96"/>
  <c r="J62"/>
  <c r="R96"/>
  <c r="BK105"/>
  <c r="J105"/>
  <c r="J64"/>
  <c r="T105"/>
  <c r="P114"/>
  <c r="R114"/>
  <c i="12" r="BK85"/>
  <c r="BK84"/>
  <c r="J84"/>
  <c r="J60"/>
  <c r="R85"/>
  <c r="R84"/>
  <c r="P154"/>
  <c r="P153"/>
  <c r="R154"/>
  <c r="R153"/>
  <c i="13" r="BK88"/>
  <c r="J88"/>
  <c r="J61"/>
  <c r="T88"/>
  <c r="T87"/>
  <c r="T86"/>
  <c r="P110"/>
  <c r="P109"/>
  <c r="R110"/>
  <c r="R109"/>
  <c i="14" r="P83"/>
  <c r="P82"/>
  <c r="P81"/>
  <c i="1" r="AU67"/>
  <c i="14" r="R83"/>
  <c r="R82"/>
  <c r="R81"/>
  <c i="15" r="BK88"/>
  <c r="J88"/>
  <c r="J61"/>
  <c r="T88"/>
  <c r="P100"/>
  <c r="T100"/>
  <c r="P109"/>
  <c r="T109"/>
  <c r="P112"/>
  <c r="R112"/>
  <c r="BK119"/>
  <c r="J119"/>
  <c r="J65"/>
  <c r="P119"/>
  <c r="R119"/>
  <c r="T119"/>
  <c i="4" r="BK83"/>
  <c r="J83"/>
  <c r="J61"/>
  <c i="5" r="BK280"/>
  <c r="J280"/>
  <c r="J66"/>
  <c i="6" r="BK285"/>
  <c r="J285"/>
  <c r="J67"/>
  <c i="7" r="BK91"/>
  <c r="J91"/>
  <c r="J62"/>
  <c i="8" r="BK443"/>
  <c r="J443"/>
  <c r="J65"/>
  <c r="BK556"/>
  <c r="J556"/>
  <c r="J69"/>
  <c i="9" r="BK132"/>
  <c r="J132"/>
  <c r="J65"/>
  <c i="10" r="BK128"/>
  <c r="J128"/>
  <c r="J66"/>
  <c i="13" r="BK101"/>
  <c r="J101"/>
  <c r="J62"/>
  <c r="BK104"/>
  <c r="J104"/>
  <c r="J63"/>
  <c i="2" r="BK281"/>
  <c r="J281"/>
  <c r="J65"/>
  <c i="10" r="BK102"/>
  <c r="J102"/>
  <c r="J63"/>
  <c i="11" r="BK102"/>
  <c r="J102"/>
  <c r="J63"/>
  <c r="BK128"/>
  <c r="J128"/>
  <c r="J66"/>
  <c i="13" r="BK106"/>
  <c r="J106"/>
  <c r="J64"/>
  <c i="15" r="BK122"/>
  <c r="J122"/>
  <c r="J66"/>
  <c r="E48"/>
  <c r="J52"/>
  <c r="BE90"/>
  <c r="BE91"/>
  <c r="BE97"/>
  <c r="BE98"/>
  <c r="BE102"/>
  <c r="BE104"/>
  <c r="BE106"/>
  <c r="BE108"/>
  <c r="BE111"/>
  <c r="BE113"/>
  <c r="BE117"/>
  <c r="BE120"/>
  <c r="F55"/>
  <c r="BE89"/>
  <c r="BE92"/>
  <c r="BE93"/>
  <c r="BE94"/>
  <c r="BE95"/>
  <c r="BE99"/>
  <c r="BE101"/>
  <c r="BE103"/>
  <c r="BE110"/>
  <c r="BE114"/>
  <c r="BE116"/>
  <c r="BE121"/>
  <c r="BE123"/>
  <c i="14" r="E48"/>
  <c r="F55"/>
  <c r="BE139"/>
  <c r="BE174"/>
  <c r="BE199"/>
  <c r="BE265"/>
  <c r="BE270"/>
  <c r="J52"/>
  <c r="BE84"/>
  <c r="BE125"/>
  <c r="BE144"/>
  <c r="BE190"/>
  <c r="BE204"/>
  <c r="BE209"/>
  <c r="BE251"/>
  <c r="BE273"/>
  <c i="12" r="J85"/>
  <c r="J61"/>
  <c i="13" r="E48"/>
  <c r="F55"/>
  <c r="BE89"/>
  <c r="BE95"/>
  <c r="BE98"/>
  <c r="BE99"/>
  <c r="BE111"/>
  <c r="BE113"/>
  <c r="BE114"/>
  <c r="BE115"/>
  <c r="BE117"/>
  <c r="BE119"/>
  <c r="J52"/>
  <c r="BE91"/>
  <c r="BE93"/>
  <c r="BE97"/>
  <c r="BE102"/>
  <c r="BE105"/>
  <c r="BE107"/>
  <c r="BE118"/>
  <c i="12" r="J77"/>
  <c r="BE86"/>
  <c r="BE88"/>
  <c r="BE90"/>
  <c r="BE91"/>
  <c r="BE94"/>
  <c r="BE96"/>
  <c r="BE98"/>
  <c r="BE100"/>
  <c r="BE101"/>
  <c r="BE103"/>
  <c r="BE104"/>
  <c r="BE106"/>
  <c r="BE109"/>
  <c r="BE111"/>
  <c r="BE113"/>
  <c r="BE116"/>
  <c r="BE120"/>
  <c r="BE123"/>
  <c r="BE124"/>
  <c r="BE135"/>
  <c r="BE136"/>
  <c r="BE141"/>
  <c r="BE144"/>
  <c r="BE145"/>
  <c r="BE148"/>
  <c r="BE149"/>
  <c r="BE155"/>
  <c r="BE156"/>
  <c r="BE159"/>
  <c r="BE165"/>
  <c r="BE167"/>
  <c r="BE169"/>
  <c r="E48"/>
  <c r="F55"/>
  <c r="BE89"/>
  <c r="BE92"/>
  <c r="BE97"/>
  <c r="BE99"/>
  <c r="BE108"/>
  <c r="BE115"/>
  <c r="BE118"/>
  <c r="BE122"/>
  <c r="BE126"/>
  <c r="BE127"/>
  <c r="BE129"/>
  <c r="BE130"/>
  <c r="BE132"/>
  <c r="BE133"/>
  <c r="BE138"/>
  <c r="BE139"/>
  <c r="BE142"/>
  <c r="BE147"/>
  <c r="BE151"/>
  <c r="BE158"/>
  <c r="BE161"/>
  <c r="BE162"/>
  <c r="BE164"/>
  <c r="BE171"/>
  <c r="BE173"/>
  <c i="11" r="J52"/>
  <c r="BE97"/>
  <c r="BE103"/>
  <c r="BE109"/>
  <c r="BE124"/>
  <c r="E48"/>
  <c r="F55"/>
  <c r="BE89"/>
  <c r="BE92"/>
  <c r="BE100"/>
  <c r="BE106"/>
  <c r="BE111"/>
  <c r="BE115"/>
  <c r="BE119"/>
  <c r="BE122"/>
  <c r="BE129"/>
  <c i="10" r="E76"/>
  <c r="BE89"/>
  <c r="BE103"/>
  <c r="BE115"/>
  <c r="J52"/>
  <c r="F55"/>
  <c r="BE92"/>
  <c r="BE97"/>
  <c r="BE100"/>
  <c r="BE106"/>
  <c r="BE109"/>
  <c r="BE111"/>
  <c r="BE119"/>
  <c r="BE122"/>
  <c r="BE124"/>
  <c r="BE129"/>
  <c i="9" r="J52"/>
  <c r="F55"/>
  <c r="E75"/>
  <c r="BE88"/>
  <c r="BE91"/>
  <c r="BE95"/>
  <c r="BE102"/>
  <c r="BE105"/>
  <c r="BE113"/>
  <c r="BE133"/>
  <c r="BE99"/>
  <c r="BE108"/>
  <c r="BE110"/>
  <c r="BE116"/>
  <c r="BE119"/>
  <c r="BE123"/>
  <c r="BE126"/>
  <c r="BE128"/>
  <c i="8" r="F55"/>
  <c r="E83"/>
  <c r="J87"/>
  <c r="BE124"/>
  <c r="BE130"/>
  <c r="BE138"/>
  <c r="BE156"/>
  <c r="BE192"/>
  <c r="BE214"/>
  <c r="BE222"/>
  <c r="BE236"/>
  <c r="BE247"/>
  <c r="BE253"/>
  <c r="BE257"/>
  <c r="BE260"/>
  <c r="BE281"/>
  <c r="BE285"/>
  <c r="BE295"/>
  <c r="BE303"/>
  <c r="BE361"/>
  <c r="BE371"/>
  <c r="BE381"/>
  <c r="BE396"/>
  <c r="BE399"/>
  <c r="BE405"/>
  <c r="BE427"/>
  <c r="BE430"/>
  <c r="BE435"/>
  <c r="BE444"/>
  <c r="BE452"/>
  <c r="BE455"/>
  <c r="BE464"/>
  <c r="BE465"/>
  <c r="BE471"/>
  <c r="BE474"/>
  <c r="BE482"/>
  <c r="BE485"/>
  <c r="BE491"/>
  <c r="BE493"/>
  <c r="BE496"/>
  <c r="BE497"/>
  <c r="BE500"/>
  <c r="BE503"/>
  <c r="BE505"/>
  <c r="BE507"/>
  <c r="BE537"/>
  <c r="BE552"/>
  <c r="BE554"/>
  <c r="BE566"/>
  <c r="BE571"/>
  <c r="BE574"/>
  <c r="BE579"/>
  <c r="BE581"/>
  <c r="BE595"/>
  <c r="BE598"/>
  <c r="BE96"/>
  <c r="BE99"/>
  <c r="BE107"/>
  <c r="BE114"/>
  <c r="BE119"/>
  <c r="BE133"/>
  <c r="BE140"/>
  <c r="BE145"/>
  <c r="BE147"/>
  <c r="BE161"/>
  <c r="BE173"/>
  <c r="BE178"/>
  <c r="BE185"/>
  <c r="BE203"/>
  <c r="BE208"/>
  <c r="BE225"/>
  <c r="BE233"/>
  <c r="BE244"/>
  <c r="BE250"/>
  <c r="BE270"/>
  <c r="BE275"/>
  <c r="BE278"/>
  <c r="BE288"/>
  <c r="BE289"/>
  <c r="BE322"/>
  <c r="BE352"/>
  <c r="BE357"/>
  <c r="BE359"/>
  <c r="BE388"/>
  <c r="BE391"/>
  <c r="BE402"/>
  <c r="BE408"/>
  <c r="BE413"/>
  <c r="BE416"/>
  <c r="BE419"/>
  <c r="BE424"/>
  <c r="BE433"/>
  <c r="BE440"/>
  <c r="BE449"/>
  <c r="BE458"/>
  <c r="BE460"/>
  <c r="BE468"/>
  <c r="BE477"/>
  <c r="BE518"/>
  <c r="BE521"/>
  <c r="BE524"/>
  <c r="BE527"/>
  <c r="BE532"/>
  <c r="BE540"/>
  <c r="BE542"/>
  <c r="BE557"/>
  <c r="BE561"/>
  <c r="BE584"/>
  <c r="BE587"/>
  <c r="BE589"/>
  <c r="BE592"/>
  <c r="BE603"/>
  <c r="BE607"/>
  <c r="BE609"/>
  <c r="BE611"/>
  <c r="BE613"/>
  <c i="7" r="E48"/>
  <c r="J52"/>
  <c r="F55"/>
  <c r="BE88"/>
  <c r="BE85"/>
  <c r="BE92"/>
  <c i="6" r="F55"/>
  <c r="E79"/>
  <c r="J83"/>
  <c r="BE92"/>
  <c r="BE97"/>
  <c r="BE102"/>
  <c r="BE165"/>
  <c r="BE171"/>
  <c r="BE185"/>
  <c r="BE203"/>
  <c r="BE221"/>
  <c r="BE246"/>
  <c r="BE251"/>
  <c r="BE259"/>
  <c r="BE261"/>
  <c r="BE273"/>
  <c r="BE278"/>
  <c r="BE290"/>
  <c r="BE293"/>
  <c r="BE301"/>
  <c r="BE306"/>
  <c r="BE100"/>
  <c r="BE107"/>
  <c r="BE110"/>
  <c r="BE112"/>
  <c r="BE115"/>
  <c r="BE120"/>
  <c r="BE124"/>
  <c r="BE126"/>
  <c r="BE128"/>
  <c r="BE133"/>
  <c r="BE136"/>
  <c r="BE141"/>
  <c r="BE144"/>
  <c r="BE146"/>
  <c r="BE149"/>
  <c r="BE152"/>
  <c r="BE154"/>
  <c r="BE157"/>
  <c r="BE159"/>
  <c r="BE162"/>
  <c r="BE168"/>
  <c r="BE176"/>
  <c r="BE181"/>
  <c r="BE191"/>
  <c r="BE196"/>
  <c r="BE199"/>
  <c r="BE201"/>
  <c r="BE209"/>
  <c r="BE216"/>
  <c r="BE224"/>
  <c r="BE228"/>
  <c r="BE231"/>
  <c r="BE233"/>
  <c r="BE239"/>
  <c r="BE256"/>
  <c r="BE264"/>
  <c r="BE268"/>
  <c r="BE283"/>
  <c r="BE286"/>
  <c r="BE295"/>
  <c r="BE298"/>
  <c r="BE310"/>
  <c r="BE312"/>
  <c r="BE314"/>
  <c r="BE316"/>
  <c r="BE321"/>
  <c r="BE325"/>
  <c i="5" r="BE97"/>
  <c r="BE102"/>
  <c r="BE145"/>
  <c r="BE155"/>
  <c r="BE162"/>
  <c r="BE170"/>
  <c r="BE176"/>
  <c r="BE209"/>
  <c r="BE216"/>
  <c r="BE236"/>
  <c r="BE245"/>
  <c r="BE250"/>
  <c r="BE256"/>
  <c r="BE274"/>
  <c r="BE278"/>
  <c r="BE281"/>
  <c r="E48"/>
  <c r="J52"/>
  <c r="F55"/>
  <c r="BE89"/>
  <c r="BE94"/>
  <c r="BE109"/>
  <c r="BE116"/>
  <c r="BE122"/>
  <c r="BE125"/>
  <c r="BE132"/>
  <c r="BE139"/>
  <c r="BE148"/>
  <c r="BE187"/>
  <c r="BE214"/>
  <c r="BE218"/>
  <c r="BE224"/>
  <c r="BE231"/>
  <c r="BE239"/>
  <c r="BE248"/>
  <c r="BE253"/>
  <c r="BE265"/>
  <c i="4" r="E48"/>
  <c r="J75"/>
  <c r="BE84"/>
  <c r="F55"/>
  <c i="3" r="F55"/>
  <c r="J76"/>
  <c r="BE85"/>
  <c r="BE91"/>
  <c r="BE93"/>
  <c r="BE95"/>
  <c r="BE98"/>
  <c r="BE101"/>
  <c r="BE102"/>
  <c r="BE104"/>
  <c r="BE105"/>
  <c r="BE106"/>
  <c r="BE107"/>
  <c r="BE108"/>
  <c r="BE112"/>
  <c r="BE114"/>
  <c r="BE116"/>
  <c r="BE118"/>
  <c r="BE122"/>
  <c r="BE124"/>
  <c r="BE126"/>
  <c r="BE128"/>
  <c r="BE130"/>
  <c r="BE134"/>
  <c r="BE136"/>
  <c r="BE138"/>
  <c r="BE140"/>
  <c r="BE144"/>
  <c r="BE148"/>
  <c r="BE150"/>
  <c r="BE151"/>
  <c r="BE153"/>
  <c r="BE161"/>
  <c r="BE163"/>
  <c r="BE167"/>
  <c r="BE169"/>
  <c r="BE171"/>
  <c r="BE173"/>
  <c r="BE175"/>
  <c r="BE181"/>
  <c r="BE187"/>
  <c r="BE188"/>
  <c r="BE192"/>
  <c r="BE194"/>
  <c r="BE195"/>
  <c r="BE197"/>
  <c r="BE199"/>
  <c r="BE201"/>
  <c r="BE203"/>
  <c r="BE207"/>
  <c r="BE209"/>
  <c r="BE211"/>
  <c r="BE213"/>
  <c r="BE214"/>
  <c r="BE224"/>
  <c r="BE226"/>
  <c r="BE228"/>
  <c r="BE229"/>
  <c r="E48"/>
  <c r="BE87"/>
  <c r="BE89"/>
  <c r="BE100"/>
  <c r="BE103"/>
  <c r="BE110"/>
  <c r="BE120"/>
  <c r="BE132"/>
  <c r="BE142"/>
  <c r="BE146"/>
  <c r="BE155"/>
  <c r="BE157"/>
  <c r="BE159"/>
  <c r="BE165"/>
  <c r="BE177"/>
  <c r="BE179"/>
  <c r="BE183"/>
  <c r="BE185"/>
  <c r="BE190"/>
  <c r="BE205"/>
  <c r="BE216"/>
  <c r="BE218"/>
  <c r="BE220"/>
  <c r="BE222"/>
  <c r="BE227"/>
  <c r="BE230"/>
  <c i="2" r="E48"/>
  <c r="BE94"/>
  <c r="BE102"/>
  <c r="BE109"/>
  <c r="BE125"/>
  <c r="BE139"/>
  <c r="BE141"/>
  <c r="BE146"/>
  <c r="BE150"/>
  <c r="BE154"/>
  <c r="BE159"/>
  <c r="BE161"/>
  <c r="BE188"/>
  <c r="BE192"/>
  <c r="BE194"/>
  <c r="BE199"/>
  <c r="BE200"/>
  <c r="BE208"/>
  <c r="BE214"/>
  <c r="BE215"/>
  <c r="BE216"/>
  <c r="BE222"/>
  <c r="BE230"/>
  <c r="BE232"/>
  <c r="BE245"/>
  <c r="BE250"/>
  <c r="BE267"/>
  <c r="BE270"/>
  <c r="BE275"/>
  <c r="BE303"/>
  <c r="BE309"/>
  <c r="BE312"/>
  <c r="BE315"/>
  <c r="BE318"/>
  <c r="BE321"/>
  <c r="BE329"/>
  <c r="BE331"/>
  <c r="J52"/>
  <c r="F55"/>
  <c r="BE99"/>
  <c r="BE105"/>
  <c r="BE128"/>
  <c r="BE135"/>
  <c r="BE152"/>
  <c r="BE156"/>
  <c r="BE164"/>
  <c r="BE166"/>
  <c r="BE169"/>
  <c r="BE172"/>
  <c r="BE181"/>
  <c r="BE196"/>
  <c r="BE203"/>
  <c r="BE204"/>
  <c r="BE207"/>
  <c r="BE212"/>
  <c r="BE219"/>
  <c r="BE228"/>
  <c r="BE240"/>
  <c r="BE258"/>
  <c r="BE278"/>
  <c r="BE282"/>
  <c r="BE286"/>
  <c r="BE291"/>
  <c r="BE292"/>
  <c r="BE295"/>
  <c r="BE298"/>
  <c r="BE300"/>
  <c r="BE306"/>
  <c r="BE310"/>
  <c r="BE324"/>
  <c r="BE335"/>
  <c r="BE338"/>
  <c r="BE339"/>
  <c r="BE342"/>
  <c r="F34"/>
  <c i="1" r="BA55"/>
  <c i="3" r="J34"/>
  <c i="1" r="AW56"/>
  <c i="3" r="F37"/>
  <c i="1" r="BD56"/>
  <c i="5" r="F36"/>
  <c i="1" r="BC58"/>
  <c i="6" r="F34"/>
  <c i="1" r="BA59"/>
  <c i="6" r="F36"/>
  <c i="1" r="BC59"/>
  <c i="8" r="J34"/>
  <c i="1" r="AW61"/>
  <c i="8" r="F37"/>
  <c i="1" r="BD61"/>
  <c i="12" r="F37"/>
  <c i="1" r="BD65"/>
  <c i="13" r="F35"/>
  <c i="1" r="BB66"/>
  <c i="14" r="F37"/>
  <c i="1" r="BD67"/>
  <c i="15" r="F34"/>
  <c i="1" r="BA68"/>
  <c i="15" r="F37"/>
  <c i="1" r="BD68"/>
  <c i="2" r="J34"/>
  <c i="1" r="AW55"/>
  <c i="3" r="F34"/>
  <c i="1" r="BA56"/>
  <c i="3" r="F36"/>
  <c i="1" r="BC56"/>
  <c i="5" r="F37"/>
  <c i="1" r="BD58"/>
  <c i="6" r="F35"/>
  <c i="1" r="BB59"/>
  <c i="7" r="F37"/>
  <c i="1" r="BD60"/>
  <c i="8" r="F34"/>
  <c i="1" r="BA61"/>
  <c i="9" r="J34"/>
  <c i="1" r="AW62"/>
  <c i="9" r="F35"/>
  <c i="1" r="BB62"/>
  <c i="9" r="F36"/>
  <c i="1" r="BC62"/>
  <c i="9" r="F37"/>
  <c i="1" r="BD62"/>
  <c i="10" r="F35"/>
  <c i="1" r="BB63"/>
  <c i="10" r="F36"/>
  <c i="1" r="BC63"/>
  <c i="11" r="F34"/>
  <c i="1" r="BA64"/>
  <c i="11" r="F37"/>
  <c i="1" r="BD64"/>
  <c i="12" r="J34"/>
  <c i="1" r="AW65"/>
  <c i="13" r="F34"/>
  <c i="1" r="BA66"/>
  <c i="13" r="F36"/>
  <c i="1" r="BC66"/>
  <c i="13" r="J34"/>
  <c i="1" r="AW66"/>
  <c i="14" r="F35"/>
  <c i="1" r="BB67"/>
  <c i="15" r="F36"/>
  <c i="1" r="BC68"/>
  <c i="2" r="F36"/>
  <c i="1" r="BC55"/>
  <c i="2" r="F35"/>
  <c i="1" r="BB55"/>
  <c i="3" r="F35"/>
  <c i="1" r="BB56"/>
  <c i="5" r="J34"/>
  <c i="1" r="AW58"/>
  <c i="6" r="J34"/>
  <c i="1" r="AW59"/>
  <c i="7" r="F36"/>
  <c i="1" r="BC60"/>
  <c i="7" r="J34"/>
  <c i="1" r="AW60"/>
  <c i="8" r="F35"/>
  <c i="1" r="BB61"/>
  <c i="9" r="F34"/>
  <c i="1" r="BA62"/>
  <c i="10" r="F34"/>
  <c i="1" r="BA63"/>
  <c i="10" r="J34"/>
  <c i="1" r="AW63"/>
  <c i="10" r="F37"/>
  <c i="1" r="BD63"/>
  <c i="11" r="J34"/>
  <c i="1" r="AW64"/>
  <c i="11" r="F36"/>
  <c i="1" r="BC64"/>
  <c i="11" r="F35"/>
  <c i="1" r="BB64"/>
  <c i="12" r="F35"/>
  <c i="1" r="BB65"/>
  <c i="13" r="F37"/>
  <c i="1" r="BD66"/>
  <c i="14" r="F34"/>
  <c i="1" r="BA67"/>
  <c i="15" r="F35"/>
  <c i="1" r="BB68"/>
  <c i="2" r="F37"/>
  <c i="1" r="BD55"/>
  <c i="4" r="F33"/>
  <c i="1" r="AZ57"/>
  <c i="4" r="J34"/>
  <c i="1" r="AW57"/>
  <c i="5" r="F35"/>
  <c i="1" r="BB58"/>
  <c i="5" r="F34"/>
  <c i="1" r="BA58"/>
  <c i="6" r="F37"/>
  <c i="1" r="BD59"/>
  <c i="7" r="F34"/>
  <c i="1" r="BA60"/>
  <c i="7" r="F35"/>
  <c i="1" r="BB60"/>
  <c i="8" r="F36"/>
  <c i="1" r="BC61"/>
  <c i="12" r="F34"/>
  <c i="1" r="BA65"/>
  <c i="12" r="F36"/>
  <c i="1" r="BC65"/>
  <c i="14" r="J34"/>
  <c i="1" r="AW67"/>
  <c i="14" r="F36"/>
  <c i="1" r="BC67"/>
  <c i="15" r="J34"/>
  <c i="1" r="AW68"/>
  <c i="10" l="1" r="R87"/>
  <c r="R86"/>
  <c i="9" r="T86"/>
  <c r="T85"/>
  <c i="8" r="P94"/>
  <c i="6" r="P90"/>
  <c r="P89"/>
  <c i="1" r="AU59"/>
  <c i="5" r="T87"/>
  <c r="T86"/>
  <c i="2" r="R284"/>
  <c r="T92"/>
  <c r="T91"/>
  <c i="15" r="P87"/>
  <c r="P86"/>
  <c i="1" r="AU68"/>
  <c i="13" r="P86"/>
  <c i="1" r="AU66"/>
  <c i="12" r="T83"/>
  <c i="11" r="P87"/>
  <c r="P86"/>
  <c i="1" r="AU64"/>
  <c i="10" r="T87"/>
  <c r="T86"/>
  <c i="8" r="R559"/>
  <c r="T94"/>
  <c i="6" r="T90"/>
  <c r="T89"/>
  <c i="3" r="T83"/>
  <c r="T82"/>
  <c i="2" r="R92"/>
  <c r="R91"/>
  <c i="15" r="T87"/>
  <c r="T86"/>
  <c i="12" r="R83"/>
  <c i="11" r="T87"/>
  <c r="T86"/>
  <c i="9" r="P86"/>
  <c r="P85"/>
  <c i="1" r="AU62"/>
  <c i="8" r="T559"/>
  <c r="R94"/>
  <c r="R93"/>
  <c i="6" r="R90"/>
  <c r="R89"/>
  <c i="5" r="P87"/>
  <c r="P86"/>
  <c i="1" r="AU58"/>
  <c i="2" r="P92"/>
  <c i="15" r="R87"/>
  <c r="R86"/>
  <c i="13" r="R86"/>
  <c i="12" r="P83"/>
  <c i="1" r="AU65"/>
  <c i="11" r="R87"/>
  <c r="R86"/>
  <c i="10" r="P87"/>
  <c r="P86"/>
  <c i="1" r="AU63"/>
  <c i="9" r="R86"/>
  <c r="R85"/>
  <c i="8" r="P559"/>
  <c i="5" r="R87"/>
  <c r="R86"/>
  <c i="3" r="R83"/>
  <c r="R82"/>
  <c i="2" r="P284"/>
  <c r="BK284"/>
  <c r="J284"/>
  <c r="J66"/>
  <c i="6" r="BK288"/>
  <c r="J288"/>
  <c r="J68"/>
  <c i="8" r="BK559"/>
  <c r="J559"/>
  <c r="J70"/>
  <c i="11" r="BK87"/>
  <c r="J87"/>
  <c r="J60"/>
  <c i="13" r="BK87"/>
  <c r="J87"/>
  <c r="J60"/>
  <c i="15" r="BK87"/>
  <c r="BK86"/>
  <c r="J86"/>
  <c r="J59"/>
  <c i="2" r="BK92"/>
  <c r="J92"/>
  <c r="J60"/>
  <c r="BK333"/>
  <c r="J333"/>
  <c r="J70"/>
  <c i="3" r="BK83"/>
  <c r="J83"/>
  <c r="J60"/>
  <c i="4" r="BK82"/>
  <c r="J82"/>
  <c r="J60"/>
  <c i="5" r="BK87"/>
  <c r="J87"/>
  <c r="J60"/>
  <c i="6" r="BK90"/>
  <c r="J90"/>
  <c r="J60"/>
  <c i="7" r="BK83"/>
  <c r="J83"/>
  <c r="J60"/>
  <c i="8" r="BK94"/>
  <c r="J94"/>
  <c r="J60"/>
  <c i="9" r="BK86"/>
  <c r="J86"/>
  <c r="J60"/>
  <c i="10" r="BK87"/>
  <c r="J87"/>
  <c r="J60"/>
  <c i="12" r="BK153"/>
  <c r="J153"/>
  <c r="J62"/>
  <c i="13" r="BK109"/>
  <c r="J109"/>
  <c r="J65"/>
  <c i="14" r="BK82"/>
  <c r="J82"/>
  <c r="J60"/>
  <c i="2" r="F33"/>
  <c i="1" r="AZ55"/>
  <c i="6" r="J33"/>
  <c i="1" r="AV59"/>
  <c r="AT59"/>
  <c i="9" r="J33"/>
  <c i="1" r="AV62"/>
  <c r="AT62"/>
  <c i="10" r="F33"/>
  <c i="1" r="AZ63"/>
  <c i="11" r="J33"/>
  <c i="1" r="AV64"/>
  <c r="AT64"/>
  <c i="12" r="J33"/>
  <c i="1" r="AV65"/>
  <c r="AT65"/>
  <c i="14" r="F33"/>
  <c i="1" r="AZ67"/>
  <c r="BC54"/>
  <c r="W32"/>
  <c i="3" r="F33"/>
  <c i="1" r="AZ56"/>
  <c i="6" r="F33"/>
  <c i="1" r="AZ59"/>
  <c i="8" r="J33"/>
  <c i="1" r="AV61"/>
  <c r="AT61"/>
  <c i="11" r="F33"/>
  <c i="1" r="AZ64"/>
  <c i="13" r="F33"/>
  <c i="1" r="AZ66"/>
  <c r="BD54"/>
  <c r="W33"/>
  <c r="BA54"/>
  <c r="W30"/>
  <c i="3" r="J33"/>
  <c i="1" r="AV56"/>
  <c r="AT56"/>
  <c i="5" r="J33"/>
  <c i="1" r="AV58"/>
  <c r="AT58"/>
  <c i="7" r="F33"/>
  <c i="1" r="AZ60"/>
  <c i="8" r="F33"/>
  <c i="1" r="AZ61"/>
  <c i="13" r="J33"/>
  <c i="1" r="AV66"/>
  <c r="AT66"/>
  <c i="15" r="F33"/>
  <c i="1" r="AZ68"/>
  <c i="15" r="J33"/>
  <c i="1" r="AV68"/>
  <c r="AT68"/>
  <c i="2" r="J33"/>
  <c i="1" r="AV55"/>
  <c r="AT55"/>
  <c i="4" r="J33"/>
  <c i="1" r="AV57"/>
  <c r="AT57"/>
  <c i="5" r="F33"/>
  <c i="1" r="AZ58"/>
  <c i="7" r="J33"/>
  <c i="1" r="AV60"/>
  <c r="AT60"/>
  <c i="9" r="F33"/>
  <c i="1" r="AZ62"/>
  <c i="10" r="J33"/>
  <c i="1" r="AV63"/>
  <c r="AT63"/>
  <c i="12" r="F33"/>
  <c i="1" r="AZ65"/>
  <c i="14" r="J33"/>
  <c i="1" r="AV67"/>
  <c r="AT67"/>
  <c r="BB54"/>
  <c r="W31"/>
  <c i="2" l="1" r="P91"/>
  <c i="1" r="AU55"/>
  <c i="8" r="T93"/>
  <c r="P93"/>
  <c i="1" r="AU61"/>
  <c i="2" r="BK91"/>
  <c r="J91"/>
  <c r="J59"/>
  <c i="3" r="BK82"/>
  <c r="J82"/>
  <c r="J59"/>
  <c i="5" r="BK86"/>
  <c r="J86"/>
  <c i="12" r="BK83"/>
  <c r="J83"/>
  <c r="J59"/>
  <c i="7" r="BK82"/>
  <c r="J82"/>
  <c r="J59"/>
  <c i="9" r="BK85"/>
  <c r="J85"/>
  <c i="13" r="BK86"/>
  <c r="J86"/>
  <c r="J59"/>
  <c i="14" r="BK81"/>
  <c r="J81"/>
  <c r="J59"/>
  <c i="15" r="J87"/>
  <c r="J60"/>
  <c i="4" r="BK81"/>
  <c r="J81"/>
  <c r="J59"/>
  <c i="6" r="BK89"/>
  <c r="J89"/>
  <c i="8" r="BK93"/>
  <c r="J93"/>
  <c r="J59"/>
  <c i="10" r="BK86"/>
  <c r="J86"/>
  <c r="J59"/>
  <c i="11" r="BK86"/>
  <c r="J86"/>
  <c r="J59"/>
  <c i="1" r="AU54"/>
  <c i="9" r="J30"/>
  <c i="1" r="AG62"/>
  <c i="6" r="J30"/>
  <c i="1" r="AG59"/>
  <c r="AX54"/>
  <c r="AZ54"/>
  <c r="W29"/>
  <c i="5" r="J30"/>
  <c i="1" r="AG58"/>
  <c i="15" r="J30"/>
  <c i="1" r="AG68"/>
  <c r="AW54"/>
  <c r="AK30"/>
  <c r="AY54"/>
  <c i="15" l="1" r="J39"/>
  <c i="5" r="J39"/>
  <c i="6" r="J39"/>
  <c i="9" r="J39"/>
  <c i="6" r="J59"/>
  <c i="9" r="J59"/>
  <c i="5" r="J59"/>
  <c i="1" r="AN58"/>
  <c r="AN59"/>
  <c r="AN62"/>
  <c r="AN68"/>
  <c i="7" r="J30"/>
  <c i="1" r="AG60"/>
  <c i="12" r="J30"/>
  <c i="1" r="AG65"/>
  <c r="AN65"/>
  <c i="10" r="J30"/>
  <c i="1" r="AG63"/>
  <c i="11" r="J30"/>
  <c i="1" r="AG64"/>
  <c i="13" r="J30"/>
  <c i="1" r="AG66"/>
  <c i="14" r="J30"/>
  <c i="1" r="AG67"/>
  <c i="3" r="J30"/>
  <c i="1" r="AG56"/>
  <c i="4" r="J30"/>
  <c i="1" r="AG57"/>
  <c i="8" r="J30"/>
  <c i="1" r="AG61"/>
  <c i="2" r="J30"/>
  <c i="1" r="AG55"/>
  <c r="AV54"/>
  <c r="AK29"/>
  <c i="14" l="1" r="J39"/>
  <c i="3" r="J39"/>
  <c i="12" r="J39"/>
  <c i="8" r="J39"/>
  <c i="7" r="J39"/>
  <c i="13" r="J39"/>
  <c i="2" r="J39"/>
  <c i="4" r="J39"/>
  <c i="10" r="J39"/>
  <c i="11" r="J39"/>
  <c i="1" r="AN56"/>
  <c r="AN64"/>
  <c r="AN66"/>
  <c r="AN55"/>
  <c r="AN57"/>
  <c r="AN60"/>
  <c r="AN61"/>
  <c r="AN63"/>
  <c r="AN67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<sst xmlns="http://schemas.openxmlformats.org/spreadsheetml/2006/main">
  <si>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</si>
  <si>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</si>
  <si>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</si>
  <si>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</si>
  <si>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</si>
  <si>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{865d762a-dae7-43d5-83f0-df8db6a76ad3}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</si>
  <si>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</si>
  <si>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</si>
  <si>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</si>
  <si>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</si>
  <si>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</si>
  <si>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</si>
  <si>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</si>
  <si>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</si>
  <si>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H19-021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</si>
  <si>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</si>
  <si>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</si>
  <si>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Jez Šargoun, Malá Voda - rekonstrukce</t>
  </si>
  <si>
    <t>KSO:</t>
  </si>
  <si>
    <t>832 13</t>
  </si>
  <si>
    <t>CC-CZ:</t>
  </si>
  <si>
    <t/>
  </si>
  <si>
    <t>Místo:</t>
  </si>
  <si>
    <t>U Šargounského mlýna</t>
  </si>
  <si>
    <t>Datum:</t>
  </si>
  <si>
    <t>14. 4. 2021</t>
  </si>
  <si>
    <t>Zadavatel:</t>
  </si>
  <si>
    <t>IČ:</t>
  </si>
  <si>
    <t>708 90 013</t>
  </si>
  <si>
    <t>Povodí Moravy, státní podnik</t>
  </si>
  <si>
    <t>DIČ:</t>
  </si>
  <si>
    <t>CZ708 90 013</t>
  </si>
  <si>
    <t>Účastník:</t>
  </si>
  <si>
    <t>Vyplň údaj</t>
  </si>
  <si>
    <t>Projektant:</t>
  </si>
  <si>
    <t>272 21 253</t>
  </si>
  <si>
    <t>HG Partner s.r.o.</t>
  </si>
  <si>
    <t>CZ272 21 253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</si>
  <si>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</si>
  <si>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</si>
  <si>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</si>
  <si>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</si>
  <si>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</si>
  <si>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</si>
  <si>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</si>
  <si>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</si>
  <si>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</si>
  <si>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</si>
  <si>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</si>
  <si>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</si>
  <si>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</si>
  <si>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</si>
  <si>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</si>
  <si>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</si>
  <si>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</si>
  <si>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</si>
  <si>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</si>
  <si>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</si>
  <si>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</si>
  <si>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</si>
  <si>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</si>
  <si>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</si>
  <si>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</si>
  <si>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</si>
  <si>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</si>
  <si>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</si>
  <si>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</si>
  <si>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</si>
  <si>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</si>
  <si>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</si>
  <si>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</si>
  <si>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</si>
  <si>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</si>
  <si>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</si>
  <si>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</si>
  <si>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</si>
  <si>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</si>
  <si>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</si>
  <si>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</si>
  <si>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</si>
  <si>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</si>
  <si>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</si>
  <si>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01.1</t>
  </si>
  <si>
    <t>Technologie jezu - stavební část</t>
  </si>
  <si>
    <t>STA</t>
  </si>
  <si>
    <t>1</t>
  </si>
  <si>
    <t>{0c34a831-4f9f-4200-ae90-f86886b9ff81}</t>
  </si>
  <si>
    <t>2</t>
  </si>
  <si>
    <t>PS 01.2</t>
  </si>
  <si>
    <t>Technologie jezu - elektro část</t>
  </si>
  <si>
    <t>{e537f99c-34d4-4bb6-8755-45b5e9a8ae5e}</t>
  </si>
  <si>
    <t>PS 02</t>
  </si>
  <si>
    <t>Stavidlový uzávěr</t>
  </si>
  <si>
    <t>{70e6a108-a306-456b-a7a9-d3578407493d}</t>
  </si>
  <si>
    <t>SO 01.1</t>
  </si>
  <si>
    <t>Jezové těleso</t>
  </si>
  <si>
    <t>{6bcbcc52-55d2-48af-9c0a-3e0c275d4466}</t>
  </si>
  <si>
    <t>SO 01.2</t>
  </si>
  <si>
    <t>Štěrková propusť</t>
  </si>
  <si>
    <t>{f04b4cf3-96b2-423a-b01c-e58230c50e29}</t>
  </si>
  <si>
    <t>SO 01.3</t>
  </si>
  <si>
    <t>Úprava dna</t>
  </si>
  <si>
    <t>{b0c14d07-da80-46f4-82dd-72f3b0e6f1bc}</t>
  </si>
  <si>
    <t>SO 02</t>
  </si>
  <si>
    <t>Rybí přechod - bypass</t>
  </si>
  <si>
    <t>{ccad23a0-0907-42db-8f61-8b9011961403}</t>
  </si>
  <si>
    <t>SO 03.1</t>
  </si>
  <si>
    <t>Zpevnění koruny ochranné hráze</t>
  </si>
  <si>
    <t>{94f80d6f-41a5-44f5-8d83-d63bb54f5dbb}</t>
  </si>
  <si>
    <t>SO 03.2</t>
  </si>
  <si>
    <t>Sjezd do podjezí</t>
  </si>
  <si>
    <t>{94d7f3f7-9485-4cea-bd0e-f00f9f01e4bf}</t>
  </si>
  <si>
    <t>SO 03.3</t>
  </si>
  <si>
    <t>Sjezd do nadjezí</t>
  </si>
  <si>
    <t>{8db101fb-ab11-45a8-b864-146d745ace4a}</t>
  </si>
  <si>
    <t>SO 04.1</t>
  </si>
  <si>
    <t>Elektroinstalace - silnoproud</t>
  </si>
  <si>
    <t>{a7620e75-f98f-41fa-af2a-679d9a569f05}</t>
  </si>
  <si>
    <t>SO 04.2</t>
  </si>
  <si>
    <t>Elektroinstalace - zemní práce</t>
  </si>
  <si>
    <t>{67192b6c-36c6-479e-9d96-2a9b7cb8f169}</t>
  </si>
  <si>
    <t>SO 05</t>
  </si>
  <si>
    <t>Kácení dřevin</t>
  </si>
  <si>
    <t>{2292f71d-8fa2-437d-bd41-636de8373e74}</t>
  </si>
  <si>
    <t>VON</t>
  </si>
  <si>
    <t>Vedlejší a ostatní náklady</t>
  </si>
  <si>
    <t>{2804e8e6-e57b-4881-a558-d473de468e17}</t>
  </si>
  <si>
    <t>KRYCÍ LIST SOUPISU PRACÍ</t>
  </si>
  <si>
    <t>Objekt:</t>
  </si>
  <si>
    <t>PS 01.1 - Technologie jezu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</si>
  <si>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</si>
  <si>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</si>
  <si>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</si>
  <si>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</si>
  <si>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</si>
  <si>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</si>
  <si>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</si>
  <si>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</si>
  <si>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</si>
  <si>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</si>
  <si>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</si>
  <si>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724 - Zdravotechnika - strojní vybavení</t>
  </si>
  <si>
    <t xml:space="preserve">    741 - Elektroinstalace - silnoproud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</si>
  <si>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</si>
  <si>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</si>
  <si>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</si>
  <si>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</si>
  <si>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</si>
  <si>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</si>
  <si>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</si>
  <si>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</si>
  <si>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</si>
  <si>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</si>
  <si>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</si>
  <si>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</si>
  <si>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</si>
  <si>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</si>
  <si>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</si>
  <si>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</si>
  <si>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</si>
  <si>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</si>
  <si>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</si>
  <si>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</si>
  <si>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</si>
  <si>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292111111</t>
  </si>
  <si>
    <t>Pomocná konstrukce pro zvláštní zakládání staveb ocelová z terénu zřízení</t>
  </si>
  <si>
    <t>t</t>
  </si>
  <si>
    <t>CS ÚRS 2025 01</t>
  </si>
  <si>
    <t>4</t>
  </si>
  <si>
    <t>1764478709</t>
  </si>
  <si>
    <t>Online PSC</t>
  </si>
  <si>
    <t>https://podminky.urs.cz/item/CS_URS_2025_01/292111111</t>
  </si>
  <si>
    <t>VV</t>
  </si>
  <si>
    <t xml:space="preserve">12*1,85*(26,7/1000) "D.1.1.b.1 Půdorys, D.1.1.b.6 Manipulační šachta -  sloupky provizorního hrazení; počet x výška x hmotnost</t>
  </si>
  <si>
    <t>1,6*33,3*(35/1000) "D.1.1.b.1 Půdorys, D.1.1.b.6 Manipulační šachta - hradící tabule provizorního hrazení jezu; výška x délka</t>
  </si>
  <si>
    <t>Součet</t>
  </si>
  <si>
    <t>M</t>
  </si>
  <si>
    <t>13010972</t>
  </si>
  <si>
    <t>ocel profilová jakost S235JR (11 375) průřez HEB 120</t>
  </si>
  <si>
    <t>8</t>
  </si>
  <si>
    <t>588361206</t>
  </si>
  <si>
    <t>P</t>
  </si>
  <si>
    <t>Poznámka k položce:_x000d_
- hmotnost 26,7 kg/m_x000d_
- s uložením do skladu v MVE</t>
  </si>
  <si>
    <t>3</t>
  </si>
  <si>
    <t>M194180</t>
  </si>
  <si>
    <t>hliníkové provizorní hrazení, hradící tabule délky cca 2,5 m</t>
  </si>
  <si>
    <t>m2</t>
  </si>
  <si>
    <t>-1868088588</t>
  </si>
  <si>
    <t>Poznámka k položce:_x000d_
- včetně stahovacích a přítlakových prvků_x000d_
- uvažovaná hmotnost 35 kg/m2</t>
  </si>
  <si>
    <t>1,6*33,3 "D.1.1.b.1 Půdorys, D.1.1.b.6 Manipulační šachta - hradící tabule provizorního hrazení jezu; výška x délka</t>
  </si>
  <si>
    <t>292111112</t>
  </si>
  <si>
    <t>Pomocná konstrukce pro zvláštní zakládání staveb ocelová z terénu odstranění</t>
  </si>
  <si>
    <t>1385432032</t>
  </si>
  <si>
    <t>https://podminky.urs.cz/item/CS_URS_2025_01/292111112</t>
  </si>
  <si>
    <t>Poznámka k položce:_x000d_
- odstranění hradidlové konstrukce bude probíhat v cca 20-30 cm vody_x000d_
- včetně uložení do skladovacího stojanu (regálu)</t>
  </si>
  <si>
    <t>Svislé a kompletní konstrukce</t>
  </si>
  <si>
    <t>5</t>
  </si>
  <si>
    <t>311101211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</si>
  <si>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</si>
  <si>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m</t>
  </si>
  <si>
    <t>CS ÚRS 2021 01</t>
  </si>
  <si>
    <t>-238020960</t>
  </si>
  <si>
    <t>https://podminky.urs.cz/item/CS_URS_2021_01/311101211</t>
  </si>
  <si>
    <t>0,75 "D.1.1.b.1 Půdorys, D.1.1.b.6 Manipulační šachta - přírubové potrubí do votkové sekce v manipulační šachtě DN 150</t>
  </si>
  <si>
    <t>2,3+0,6 "D.1.1.b.1 Půdorys, D.1.1.b.6 Manipulační šachta - kratší plnící potrubí DN150; délka + prostup do manipulační šachty</t>
  </si>
  <si>
    <t>(14,5+14,2+2,3)+0,6 "D.1.1.b.1 Půdorys, D.1.1.b.6 Manipulační šachta - delší plnící potrubí DN 150; délka + prostup do manipulační šachty</t>
  </si>
  <si>
    <t>2*4,4 "D.1.1.b.1 Půdorys, D.1.1.b.6 Manipulační šachta - odvodňovací potrubí DN 150; počet x délka</t>
  </si>
  <si>
    <t>2*0,5 "D.1.1.b.1 Půdorys, D.1.1.b.6 Manipulační šachta - propojovací potrubí s přírubou v manipulační šachtě; počet x délka</t>
  </si>
  <si>
    <t>Mezisoučet</t>
  </si>
  <si>
    <t>(3,3+39,6+6) "D.1.1.b.1 Půdorys, D.1.1.b.6 Manipulační šachta - chránička DN110 pro potřeby vedení silových či datových kabelů</t>
  </si>
  <si>
    <t>48,9 "D.1.1.b.1 Půdorys, D.1.1.b.6 Manipulační šachta - chránička DN110 pro vedení kabelu vodoměrné stanice</t>
  </si>
  <si>
    <t>0,1+0,3+4,7+0,2 "D.1.1.b.1 Půdorys, D.1.1.b.6 Manipulační šachta - vodorovné plnící potrubí v manipulační šachtě</t>
  </si>
  <si>
    <t>3,4 "D.1.1.b.1 Půdorys, D.1.1.b.6 Manipulační šachta - potrubí plnícího čerpadla v manipulační šachtě</t>
  </si>
  <si>
    <t>27,4 "D.1.1.b.1 Půdorys, D.1.1.b.6 Manipulační šachta - chráničky DN 75 v manipulační šachtě</t>
  </si>
  <si>
    <t>23,5 "D.1.1.b.1 Půdorys, D.1.1.b.6 Manipulační šachta - chránička DN110 přes štěrkovou propusť, připojení do stávající zděné přípojkové skříně MVE</t>
  </si>
  <si>
    <t>2,5 "D.1.1.b.1 Půdorys, D.1.1.b.6 Manipulační šachta - chránička DN110 přes štěrkovou propusť, propojení kabelové šachty a technologického rozvaděče</t>
  </si>
  <si>
    <t>6</t>
  </si>
  <si>
    <t>34571353</t>
  </si>
  <si>
    <t>trubka elektroinstalační ohebná dvouplášťová korugovaná HDPE (chránička) D 61/75mm</t>
  </si>
  <si>
    <t>1160613485</t>
  </si>
  <si>
    <t>27,4*1,01 "Přepočtené koeficientem množství</t>
  </si>
  <si>
    <t>7</t>
  </si>
  <si>
    <t>34571355</t>
  </si>
  <si>
    <t>trubka elektroinstalační ohebná dvouplášťová korugovaná HDPE (chránička) D 93/110mm</t>
  </si>
  <si>
    <t>505816199</t>
  </si>
  <si>
    <t>123,8*1,01 "Přepočtené koeficientem množství</t>
  </si>
  <si>
    <t>M552612</t>
  </si>
  <si>
    <t>trubka z ušlechtilé oceli (nerez 1.4301) DN 80</t>
  </si>
  <si>
    <t>-1546125580</t>
  </si>
  <si>
    <t>9</t>
  </si>
  <si>
    <t>M552598</t>
  </si>
  <si>
    <t>koleno nerez (1.4301) DN 80-90°</t>
  </si>
  <si>
    <t>kus</t>
  </si>
  <si>
    <t>-384557185</t>
  </si>
  <si>
    <t>3 "D.1.1.b.1 Půdorys, D.1.1.b.6 Manipulační šachta - kolena vodorovného přívodního potrubí v manipulační šachtě</t>
  </si>
  <si>
    <t>10</t>
  </si>
  <si>
    <t>M552613</t>
  </si>
  <si>
    <t>trubka z ušlechtilé oceli (nerez 1.4301) DN 150</t>
  </si>
  <si>
    <t>1973341607</t>
  </si>
  <si>
    <t>2*4,25 "D.1.1.b.1 Půdorys, D.1.1.b.6 Manipulační šachta - odvodňovací potrubí DN 150; počet x délka</t>
  </si>
  <si>
    <t>11</t>
  </si>
  <si>
    <t>M319463</t>
  </si>
  <si>
    <t>příruba přivařovací DN 150, materiál nerez (1.4301)</t>
  </si>
  <si>
    <t>128711925</t>
  </si>
  <si>
    <t>1 "D.1.1.b.1 Půdorys, D.1.1.b.6 Manipulační šachta - konec delšího plnícího potrubí DN 150</t>
  </si>
  <si>
    <t>1 "D.1.1.b.1 Půdorys, D.1.1.b.6 Manipulační šachta - konec kratšího plnícího potrubí DN 150</t>
  </si>
  <si>
    <t>12</t>
  </si>
  <si>
    <t>M552599</t>
  </si>
  <si>
    <t>koleno nerez (1.4301) DN 150-90°</t>
  </si>
  <si>
    <t>-21347169</t>
  </si>
  <si>
    <t>2 "D.1.1.b.1 Půdorys, D.1.1.b.6 Manipulační šachta - koleno odvodňovacího potrubí DN 150; počet x délka</t>
  </si>
  <si>
    <t>13</t>
  </si>
  <si>
    <t>M552536</t>
  </si>
  <si>
    <t>tvarovka přírubová F-kus dl. 750mm DN 150, materiál nerez (1.4301), s nerezovou mříží na hladké části</t>
  </si>
  <si>
    <t>628705104</t>
  </si>
  <si>
    <t>1 "D.1.1.b.1 Půdorys, D.1.1.b.6 Manipulační šachta - přírubové potrubí do votkové sekce v manipulační šachtě DN 150</t>
  </si>
  <si>
    <t>14</t>
  </si>
  <si>
    <t>M552537</t>
  </si>
  <si>
    <t>tvarovka přírubová F-kus dl. 500mm DN 150, materiál nerez (1.4301)</t>
  </si>
  <si>
    <t>-543447569</t>
  </si>
  <si>
    <t>2 "D.1.1.b.1 Půdorys, D.1.1.b.6 Manipulační šachta - propojovací potrubí s přírubou v manipulační šachtě</t>
  </si>
  <si>
    <t>311101212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</si>
  <si>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</si>
  <si>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-1114253514</t>
  </si>
  <si>
    <t>https://podminky.urs.cz/item/CS_URS_2021_01/311101212</t>
  </si>
  <si>
    <t>18,8 "D.1.1.b.1 Podrobný půdorys, D.1.1.b.6 Manipulační šachta - prázdnící potrubí DN 200</t>
  </si>
  <si>
    <t>16</t>
  </si>
  <si>
    <t>M552614</t>
  </si>
  <si>
    <t>trubka z ušlechtilé oceli (nerez) DN 200</t>
  </si>
  <si>
    <t>2053268835</t>
  </si>
  <si>
    <t>18,8*1,01 "Přepočtené koeficientem množství</t>
  </si>
  <si>
    <t>17</t>
  </si>
  <si>
    <t>311101213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</si>
  <si>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0,05 do 0,10 m2</t>
  </si>
  <si>
    <t>-2115259432</t>
  </si>
  <si>
    <t>https://podminky.urs.cz/item/CS_URS_2021_01/311101213</t>
  </si>
  <si>
    <t>0,5 "D.1.1.b.1 Půdorys, D.1.1.b.6 Manipulační šachta - nápustné potrubí DN 300 v manipulační šachtě</t>
  </si>
  <si>
    <t>18</t>
  </si>
  <si>
    <t>M552538</t>
  </si>
  <si>
    <t>tvarovka přírubová F-kus dl. 500mm DN 300, materiál nerez (1.4301)</t>
  </si>
  <si>
    <t>-848503805</t>
  </si>
  <si>
    <t>1 "D.1.1.b.1 Půdorys, D.1.1.b.6 Manipulační šachta - nápustné potrubí DN 300 v manipulační šachtě</t>
  </si>
  <si>
    <t>19</t>
  </si>
  <si>
    <t>312101214</t>
  </si>
  <si>
    <t>Vytvoření prostupů nebo suchých kanálků v betonových zdech výplňových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0,10 do 0,20 m2</t>
  </si>
  <si>
    <t>1997287701</t>
  </si>
  <si>
    <t>https://podminky.urs.cz/item/CS_URS_2021_01/312101214</t>
  </si>
  <si>
    <t>0,7 "D.1.1.b.1 Půdorys, D.1.1.b.6 Manipulační šachta - výpustné potrubí DN 400 v manipulační šachtě</t>
  </si>
  <si>
    <t>20</t>
  </si>
  <si>
    <t>M552539</t>
  </si>
  <si>
    <t>tvarovka přírubová F-kus dl. 500mm DN 400, materiál nerez (1.4301)</t>
  </si>
  <si>
    <t>576534830</t>
  </si>
  <si>
    <t>Trubní vedení</t>
  </si>
  <si>
    <t>891181295</t>
  </si>
  <si>
    <t>Montáž vodovodních armatur na potrubí Příplatek k ceně za montáž v objektech DN od 40 do 1200</t>
  </si>
  <si>
    <t>1033485517</t>
  </si>
  <si>
    <t>https://podminky.urs.cz/item/CS_URS_2025_01/891181295</t>
  </si>
  <si>
    <t>1 "D.1.1.b.1 Půdorys, D.1.1.b.6 Manipulační šachta - vtokové šoupě do manipulační šachty DN 300</t>
  </si>
  <si>
    <t>1 "D.1.1.b.1 Půdorys, D.1.1.b.6 Manipulační šachta - šoupě do votkové sekce v manipulační šachtě DN 150</t>
  </si>
  <si>
    <t>1 "D.1.1.b.1 Půdorys, D.1.1.b.6 Manipulační šachta - šoupě plnícího potrubí v manipulační šachtě DN 150</t>
  </si>
  <si>
    <t>1 "D.1.1.b.1 Půdorys, D.1.1.b.6 Manipulační šachta - šoupě pro umělé prázdnění přetlakové sekce v manipulační šachtě DN 150 - servopohon</t>
  </si>
  <si>
    <t>1 "D.1.1.b.1 Půdorys, D.1.1.b.6 Manipulační šachta - šoupě pro umělé prázděnní přetlakové sekce v manipulační šachtě DN 150 - protizávaží</t>
  </si>
  <si>
    <t>1 "D.1.1.b.1 Půdorys, D.1.1.b.6 Manipulační šachta - výtokové šoupě z prázdnící sekce manipulační šachty DN 400</t>
  </si>
  <si>
    <t>22</t>
  </si>
  <si>
    <t>891311222</t>
  </si>
  <si>
    <t>Montáž vodovodních armatur na potrubí šoupátek nebo klapek uzavíracích v šachtách s ručním kolečkem DN 150</t>
  </si>
  <si>
    <t>-192541524</t>
  </si>
  <si>
    <t>https://podminky.urs.cz/item/CS_URS_2025_01/891311222</t>
  </si>
  <si>
    <t>1 "D.1.1.b.1 Půdorys, D.1.1.b.6 Manipulační šachta - šoupě pro umělé prázděnní přetlakové sekce v manipulační šachtě DN 150 - servopohon</t>
  </si>
  <si>
    <t>23</t>
  </si>
  <si>
    <t>M422230</t>
  </si>
  <si>
    <t>šoupátko nástěnné nerezová ocel (1.4301) DN150mm s ovládací tyči</t>
  </si>
  <si>
    <t>-1056388424</t>
  </si>
  <si>
    <t>24</t>
  </si>
  <si>
    <t>M422230.1</t>
  </si>
  <si>
    <t>šoupátko nástěnné nerezová ocel (1.4301) DN150mm se servopohonem s ovládací tyči</t>
  </si>
  <si>
    <t>-7513135</t>
  </si>
  <si>
    <t>1 "D.1.1.b.1 Půdorys, D.1.1.b.6 Manipulační šachta - šoupě pro umělé prázděnní přetlakové sekce v manipulační šachtě DN 150</t>
  </si>
  <si>
    <t>25</t>
  </si>
  <si>
    <t>M422230.2</t>
  </si>
  <si>
    <t>šoupátko nerezová ocel (1.4301) DN150mm s protizávažím pro nouzové prázdnění vaku (při výpadku el. proudu) s ovládací tyči</t>
  </si>
  <si>
    <t>-1864982881</t>
  </si>
  <si>
    <t>26</t>
  </si>
  <si>
    <t>891371222</t>
  </si>
  <si>
    <t>Montáž vodovodních armatur na potrubí šoupátek nebo klapek uzavíracích v šachtách s ručním kolečkem DN 300</t>
  </si>
  <si>
    <t>-1587362718</t>
  </si>
  <si>
    <t>https://podminky.urs.cz/item/CS_URS_2025_01/891371222</t>
  </si>
  <si>
    <t>1 "D.1.1.b.1 Půdorys, D.1.1.b.6 Manipulační šachta - vtokové šoupě do plnící sekce manipulační šachty DN 300</t>
  </si>
  <si>
    <t>27</t>
  </si>
  <si>
    <t>M422231</t>
  </si>
  <si>
    <t>šoupátko nástěnné nerezová ocel (1.4301) DN 300 s ovládací tyči</t>
  </si>
  <si>
    <t>-858708436</t>
  </si>
  <si>
    <t>28</t>
  </si>
  <si>
    <t>891391222</t>
  </si>
  <si>
    <t>Montáž vodovodních armatur na potrubí šoupátek nebo klapek uzavíracích v šachtách s ručním kolečkem DN 400</t>
  </si>
  <si>
    <t>1430600652</t>
  </si>
  <si>
    <t>https://podminky.urs.cz/item/CS_URS_2025_01/891391222</t>
  </si>
  <si>
    <t>29</t>
  </si>
  <si>
    <t>42225007</t>
  </si>
  <si>
    <t>šoupátko/stavítko vřetenové nástěnné nerezová ocel DN 400</t>
  </si>
  <si>
    <t>1080348519</t>
  </si>
  <si>
    <t>30</t>
  </si>
  <si>
    <t>899102112</t>
  </si>
  <si>
    <t>Osazení poklopů šachtových litinových, ocelových nebo železobetonových včetně rámů pro třídu zatížení A15, A50</t>
  </si>
  <si>
    <t>-1067075817</t>
  </si>
  <si>
    <t>https://podminky.urs.cz/item/CS_URS_2025_01/899102112</t>
  </si>
  <si>
    <t>4 "D.1.1.b.1 Půdorys, D.1.1.b.6 Manipulační šachta - poklopy manipulační šachty</t>
  </si>
  <si>
    <t>31</t>
  </si>
  <si>
    <t>M286617</t>
  </si>
  <si>
    <t>poklop ocelový (nerez 1.4301) 600x900 mm, uzamykatelný, s tepelnou izolací</t>
  </si>
  <si>
    <t>569534027</t>
  </si>
  <si>
    <t>32</t>
  </si>
  <si>
    <t>899503111</t>
  </si>
  <si>
    <t>Stupadla do šachet a drobných objektů ocelová s PE povlakem zapouštěcí - kapsová osazovaná při zdění a betonování</t>
  </si>
  <si>
    <t>296171109</t>
  </si>
  <si>
    <t>https://podminky.urs.cz/item/CS_URS_2025_01/899503111</t>
  </si>
  <si>
    <t>Poznámka k položce:_x000d_
- stupadla s madlem z nerezu s polyethylenovým povlakem_x000d_
- stupadla musí odpovídat požadavkům normy EN 13101 „Stupadla pro podzemní a vstupní šachty“_x000d_
- stupadla musí být opatřena protiskluzovými výstupky v nášlapné ploše a protiskluznými výstupky pro bezpečnější úchop</t>
  </si>
  <si>
    <t>10 "D.1.1.b.1 Půdorys, D.1.1.b.6 Manipulační šachta - stupadla pro sestup do prostoru jezu z koruny manipulační šachty</t>
  </si>
  <si>
    <t>33</t>
  </si>
  <si>
    <t>AGR PS 01.1</t>
  </si>
  <si>
    <t>M+D Průcezná nádova prázdnící sekce, včetně sopojovacího a kotevního materiálu</t>
  </si>
  <si>
    <t>-134658708</t>
  </si>
  <si>
    <t>Poznámka k položce:_x000d_
- včetně dodávky a kotvení zdvižného mechanismu - kladky</t>
  </si>
  <si>
    <t>34</t>
  </si>
  <si>
    <t>AGR PS 01.2</t>
  </si>
  <si>
    <t>M+D Snímače ovládající prázdnění vaku šoupátkem se servopohonem nebo čerpadlem</t>
  </si>
  <si>
    <t>soubor</t>
  </si>
  <si>
    <t>1582641380</t>
  </si>
  <si>
    <t>35</t>
  </si>
  <si>
    <t>AGR PS 01.3</t>
  </si>
  <si>
    <t>M+D Snímače ovládající chod plnícího čerpadla a teplotní čidlo řídící vyhřívání vaku</t>
  </si>
  <si>
    <t>472512664</t>
  </si>
  <si>
    <t>36</t>
  </si>
  <si>
    <t>AGR PS 01.4</t>
  </si>
  <si>
    <t>M+D Sloup osazený LED světlem s pohybovým čidlem s možností přepnutí na trvalý osvit</t>
  </si>
  <si>
    <t>-681943665</t>
  </si>
  <si>
    <t>2 "D.1.1.b.1 Půdorys, D.1.1.b.6 Manipulační šachta - sloup osazený LED světlem s pohybovým čidlem na manipulační šachtě</t>
  </si>
  <si>
    <t>Ostatní konstrukce a práce, bourání</t>
  </si>
  <si>
    <t>37</t>
  </si>
  <si>
    <t>934956126</t>
  </si>
  <si>
    <t>Přepadová a ochranná zařízení nádrží dřevěná hradítka (dluže požeráku) š.150 mm, bez nátěru, s potřebným kováním z dubového dřeva, tl. 80 mm</t>
  </si>
  <si>
    <t>1447142611</t>
  </si>
  <si>
    <t>https://podminky.urs.cz/item/CS_URS_2025_01/934956126</t>
  </si>
  <si>
    <t>0,8*0,5 "D.1.1.b.1 Půdorys, D.1.1.b.6 Manipulační šachta - provizorní hrazení na výtoku z manipulační šachty; výška x šířka</t>
  </si>
  <si>
    <t>38</t>
  </si>
  <si>
    <t>953943122</t>
  </si>
  <si>
    <t>Osazování drobných kovových předmětů výrobků ostatních jinde neuvedených do betonu se zajištěním polohy k bednění či k výztuži před zabetonováním hmotnosti přes 1 do 5 kg/kus</t>
  </si>
  <si>
    <t>2086467785</t>
  </si>
  <si>
    <t>https://podminky.urs.cz/item/CS_URS_2025_01/953943122</t>
  </si>
  <si>
    <t xml:space="preserve">1 "D.1.1.b.1 Půdorys, D.1.1.b.6 Manipulační šachta - vodorovný práh hrazení na vtoku do manipulační šachty </t>
  </si>
  <si>
    <t>2 "D.1.1.b.1 Půdorys, D.1.1.b.6 Manipulační šachta - zátky potrubí DN150 v odvodňovacím žlábku</t>
  </si>
  <si>
    <t>1 "D.1.1.b.1 Půdorys, D.1.1.b.6 Manipulační šachta - zátka chráničky DN110 na konci jezu u RP</t>
  </si>
  <si>
    <t>39</t>
  </si>
  <si>
    <t>M136113</t>
  </si>
  <si>
    <t>zátka ocelová pro potrubí DN 150</t>
  </si>
  <si>
    <t>-1289327178</t>
  </si>
  <si>
    <t>40</t>
  </si>
  <si>
    <t>M136114</t>
  </si>
  <si>
    <t>zátka ocelová pro potrubí DN 110</t>
  </si>
  <si>
    <t>-1762572011</t>
  </si>
  <si>
    <t>41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</si>
  <si>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</si>
  <si>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</si>
  <si>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-700569117</t>
  </si>
  <si>
    <t>https://podminky.urs.cz/item/CS_URS_2025_01/953943123</t>
  </si>
  <si>
    <t>2 "D.1.1.b.1 Půdorys, D.1.1.b.6 Manipulační šachta - svislé drážky U100, hrazení mezi přetlakovou a prázdnící sekcí</t>
  </si>
  <si>
    <t>1 "D.1.1.b.1 Půdorys, D.1.1.b.6 Manipulační šachta - vodorovný práh U100, hrazení mezi přetlakovou a prázdnící sekcí</t>
  </si>
  <si>
    <t xml:space="preserve">2 "D.1.1.b.1 Půdorys, D.1.1.b.6 Manipulační šachta - svislé drážky hrazení na vtoku do manipulační šachty </t>
  </si>
  <si>
    <t>2 "D.1.1.b.1 Půdorys, D.1.1.b.6 Manipulační šachta - svislé drážky hrazení na výtoku z manipulační šachty</t>
  </si>
  <si>
    <t xml:space="preserve">1 "D.1.1.b.1 Půdorys, D.1.1.b.6 Manipulační šachta - vodorovný práh hrazení na výtoku z manipulační šachty </t>
  </si>
  <si>
    <t>42</t>
  </si>
  <si>
    <t>M130107</t>
  </si>
  <si>
    <t>ocel profilová UPN 50 jakost nerez 1.4301, s přvařenými kotevními trny do betonu</t>
  </si>
  <si>
    <t>2095800882</t>
  </si>
  <si>
    <t>Poznámka k položce:_x000d_
- hmotnost 5,7 kg/m</t>
  </si>
  <si>
    <t>2*2,53 "D.1.1.b.1 Půdorys, D.1.1.b.6 Manipulační šachta - svislé drážky hrazení na vtoku do manipulační šachty; počet x délka</t>
  </si>
  <si>
    <t xml:space="preserve">0,4 "D.1.1.b.1 Půdorys, D.1.1.b.6 Manipulační šachta - vodorovný práh hrazení na vtoku do manipulační šachty </t>
  </si>
  <si>
    <t>43</t>
  </si>
  <si>
    <t>M130108</t>
  </si>
  <si>
    <t>ocel profilová UPN 100 jakost nerez 1.4301, s přvařenými kotevními trny do betonu</t>
  </si>
  <si>
    <t>1715407974</t>
  </si>
  <si>
    <t>Poznámka k položce:_x000d_
- hmotnost 10,6 kg/m</t>
  </si>
  <si>
    <t>2*0,75 "D.1.1.b.1 Půdorys, D.1.1.b.6 Manipulační šachta - svislé drážky U100, hrazení mezi přetlakovou a prázdnící sekcí; počet x délka</t>
  </si>
  <si>
    <t>1,2 "D.1.1.b.1 Půdorys, D.1.1.b.6 Manipulační šachta - vodorovný práh U100, hrazení mezi přetlakovou a prázdnící sekcí</t>
  </si>
  <si>
    <t>44</t>
  </si>
  <si>
    <t>M130109</t>
  </si>
  <si>
    <t>ocel profilová UPN 120 jakost nerez 1.4301, s přvařenými kotevními trny do betonu</t>
  </si>
  <si>
    <t>1366030386</t>
  </si>
  <si>
    <t>Poznámka k položce:_x000d_
- hmotnost 13,4 kg/m</t>
  </si>
  <si>
    <t>2*0,7 "D.1.1.b.1 Půdorys, D.1.1.b.6 Manipulační šachta - svislé drážky hrazení na výtoku z manipulační šachty; počet x délka</t>
  </si>
  <si>
    <t xml:space="preserve">0,55 "D.1.1.b.1 Půdorys, D.1.1.b.6 Manipulační šachta - vodorovný práh hrazení na výtoku z manipulační šachty </t>
  </si>
  <si>
    <t>2*33,3 "D.1.1.b.1 Půdorys, D.1.1.b.6 Manipulační šachta - kotvení vaku, vodorovné úhelníky v základu; počet x délka</t>
  </si>
  <si>
    <t>2*(4,2+2,2) "D.1.1.b.1 Půdorys, D.1.1.b.6 Manipulační šachta - kotvení vaku, svislé šikmé úhelníky v základu; počet x délka</t>
  </si>
  <si>
    <t>45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</si>
  <si>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</si>
  <si>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</si>
  <si>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957837368</t>
  </si>
  <si>
    <t>https://podminky.urs.cz/item/CS_URS_2025_01/953943125</t>
  </si>
  <si>
    <t>1 "D.1.1.b.1 Půdorys, D.1.1.b.6 Manipulační šachta - vodící drážka provizorního hrazení zabetonovaná v manipulační šachtě</t>
  </si>
  <si>
    <t>12 "D.1.1.b.1 Půdorys, D.1.1.b.6 Manipulační šachta - kapsy pro sloupky provizorního hrazení</t>
  </si>
  <si>
    <t>1 "D.1.1.b.1 Půdorys, D.1.1.b.6 Manipulační šachta - vodící drážka provizorního hrazení zabetonovaná v křídle u rybího přechodu</t>
  </si>
  <si>
    <t>13 "D.1.1.b.1 Půdorys, D.1.1.b.6 Manipulační šachta - dosedací práh provizorního hrazení</t>
  </si>
  <si>
    <t>2*4 "D.1.1.b.1 Půdorys, D.1.1.b.6 Manipulační šachta - kotvení vaku, vodorovné úhelníky v základu; počet kusů na řadu x počet řad</t>
  </si>
  <si>
    <t>46</t>
  </si>
  <si>
    <t>M136112</t>
  </si>
  <si>
    <t>kapsy ocelové pro osazení stojek HEB120 z plechu tl. 6 mm, vnitřní rozměr kapsy 165x165x550 mm</t>
  </si>
  <si>
    <t>516424534</t>
  </si>
  <si>
    <t>Poznámka k položce:_x000d_
- včetně kovové zátky</t>
  </si>
  <si>
    <t>47</t>
  </si>
  <si>
    <t>M1301010</t>
  </si>
  <si>
    <t>ocel profilová HEB 120 jakost nerez 1.4301, s přvařenými kotevními trny do betonu</t>
  </si>
  <si>
    <t>-1356749780</t>
  </si>
  <si>
    <t>Poznámka k položce:_x000d_
- hmotnost 26,7 kg/m</t>
  </si>
  <si>
    <t>2,1 "D.1.1.b.1 Půdorys, D.1.1.b.6 Manipulační šachta - vodící drážka provizorního hrazení zabetonovaná v manipulační šachtě</t>
  </si>
  <si>
    <t>2,45 "D.1.1.b.1 Půdorys, D.1.1.b.6 Manipulační šachta - vodící drážka provizorního hrazení zabetonovaná v křídle u rybího přechodu</t>
  </si>
  <si>
    <t>48</t>
  </si>
  <si>
    <t>M130111</t>
  </si>
  <si>
    <t>ocel profilová UPN 160 jakost nerez 1.4301, s přvařenými kotevními trny do betonu</t>
  </si>
  <si>
    <t>-621238824</t>
  </si>
  <si>
    <t>Poznámka k položce:_x000d_
- hmotnost 17,4 kg/m</t>
  </si>
  <si>
    <t>33,3 "D.1.1.b.1 Půdorys, D.1.1.b.6 Manipulační šachta - dosedací práh provizorního hrazení</t>
  </si>
  <si>
    <t>49</t>
  </si>
  <si>
    <t>AGR PS 01.5</t>
  </si>
  <si>
    <t>M+D Hradící vakové konstrukce z pryžotextilní membrány</t>
  </si>
  <si>
    <t>1790122394</t>
  </si>
  <si>
    <t>Poznámka k položce:_x000d_
- navrhovaný přetlak Hop/H1st = 1,50_x000d_
- hydrostatická (návrhová) výška jezu H1st = 1,905 m_x000d_
- objem vakové konstrukce cca 90 m3_x000d_
- pryžotextilní membrána tvořící homogenní celek bez spojování jednotlivých pásů_x000d_
- životnost min. 30 let</t>
  </si>
  <si>
    <t>(0,8+16,5+16,5) "D.1.1.b.1 Půdorys - hradící vaková konstrukce</t>
  </si>
  <si>
    <t>998</t>
  </si>
  <si>
    <t>Přesun hmot</t>
  </si>
  <si>
    <t>50</t>
  </si>
  <si>
    <t>998323011</t>
  </si>
  <si>
    <t>Přesun hmot pro jezy a stupně dopravní vzdálenost do 500 m</t>
  </si>
  <si>
    <t>921881953</t>
  </si>
  <si>
    <t>https://podminky.urs.cz/item/CS_URS_2025_01/998323011</t>
  </si>
  <si>
    <t>PSV</t>
  </si>
  <si>
    <t>Práce a dodávky PSV</t>
  </si>
  <si>
    <t>724</t>
  </si>
  <si>
    <t>Zdravotechnika - strojní vybavení</t>
  </si>
  <si>
    <t>51</t>
  </si>
  <si>
    <t>724149101</t>
  </si>
  <si>
    <t>Čerpadla vodovodní strojní bez potrubí montáž čerpadel ponorných bez potrubí a příslušenství o výkonu do 56 l</t>
  </si>
  <si>
    <t>1496831680</t>
  </si>
  <si>
    <t>https://podminky.urs.cz/item/CS_URS_2025_01/724149101</t>
  </si>
  <si>
    <t>1 "D.1.1.b.1 Půdorys, D.1.1.b.6 Manipulační šachta - ponorné plnící čerpadlo</t>
  </si>
  <si>
    <t>1 "D.1.1.b.1 Půdorys, D.1.1.b.6 Manipulační šachta - ponorné prázdnící čerpadlo</t>
  </si>
  <si>
    <t>52</t>
  </si>
  <si>
    <t>M426111</t>
  </si>
  <si>
    <t>čerpadlo ponorné kalové Hmax10 m Qmin 15 l/s</t>
  </si>
  <si>
    <t>-109278597</t>
  </si>
  <si>
    <t>53</t>
  </si>
  <si>
    <t>998724101</t>
  </si>
  <si>
    <t>Přesun hmot pro strojní vybavení stanovený z hmotnosti přesunovaného materiálu vodorovná dopravní vzdálenost do 50 m základní v objektech výšky do 6 m</t>
  </si>
  <si>
    <t>1768203457</t>
  </si>
  <si>
    <t>https://podminky.urs.cz/item/CS_URS_2025_01/998724101</t>
  </si>
  <si>
    <t>741</t>
  </si>
  <si>
    <t>54</t>
  </si>
  <si>
    <t>741122102</t>
  </si>
  <si>
    <t>Montáž kabelů měděných bez ukončení uložených v trubkách zatažených plných plochých (např. CYKYLo), počtu a průřezu žil 3x1,5 až 2,5 mm2</t>
  </si>
  <si>
    <t>-606290892</t>
  </si>
  <si>
    <t>https://podminky.urs.cz/item/CS_URS_2025_01/741122102</t>
  </si>
  <si>
    <t>2*(3,3+39,6+6) "D.1.1.b.1 Půdorys, D.1.1.b.6 Manipulační šachta - chránička DN110, protažení eletrko kabelu</t>
  </si>
  <si>
    <t>55</t>
  </si>
  <si>
    <t>34111030</t>
  </si>
  <si>
    <t>kabel instalační jádro Cu plné izolace PVC plášť PVC 450/750V (CYKY) 3x1,5mm2</t>
  </si>
  <si>
    <t>805208228</t>
  </si>
  <si>
    <t>97,8*1,15 "Přepočtené koeficientem množství</t>
  </si>
  <si>
    <t>56</t>
  </si>
  <si>
    <t>741128021</t>
  </si>
  <si>
    <t>Ostatní práce při montáži vodičů a kabelů Příplatek k cenám montáže vodičů a kabelů za zatahování vodičů a kabelů do tvárnicových tras s komorami nebo do kolektorů, hmotnosti do 0,75 kg</t>
  </si>
  <si>
    <t>-167448292</t>
  </si>
  <si>
    <t>https://podminky.urs.cz/item/CS_URS_2025_01/741128021</t>
  </si>
  <si>
    <t>2*(3,3+39,6+6) "D.1.1.b.1 Půdorys, D.1.1.b.6 Manipulační šachta - chránička DN110 pro potřeby vedení silových či datových kabelů</t>
  </si>
  <si>
    <t>57</t>
  </si>
  <si>
    <t>998741101</t>
  </si>
  <si>
    <t>Přesun hmot pro silnoproud stanovený z hmotnosti přesunovaného materiálu vodorovná dopravní vzdálenost do 50 m základní v objektech výšky do 6 m</t>
  </si>
  <si>
    <t>651573612</t>
  </si>
  <si>
    <t>https://podminky.urs.cz/item/CS_URS_2025_01/998741101</t>
  </si>
  <si>
    <t>767</t>
  </si>
  <si>
    <t>Konstrukce zámečnické</t>
  </si>
  <si>
    <t>58</t>
  </si>
  <si>
    <t>767861011</t>
  </si>
  <si>
    <t>Montáž vnitřních kovových žebříků přímých délky přes 2 do 5 m, ukotvených do betonu</t>
  </si>
  <si>
    <t>-824943853</t>
  </si>
  <si>
    <t>https://podminky.urs.cz/item/CS_URS_2021_01/767861011</t>
  </si>
  <si>
    <t>4*3,15 "D.1.1.b.6 Manipulační šachta - žebříky z jednotlivých sekcí; počet x délka</t>
  </si>
  <si>
    <t>59</t>
  </si>
  <si>
    <t>M449830</t>
  </si>
  <si>
    <t>žebřík výstupový jednoduchý přímý z nerezové oceli dl 3,15m</t>
  </si>
  <si>
    <t>216817546</t>
  </si>
  <si>
    <t>60</t>
  </si>
  <si>
    <t>M449831</t>
  </si>
  <si>
    <t>odnímatelné výstupní madlo přímé z nerezové oceli dl 1,5 m, kompatibilní s osazenými žebříky</t>
  </si>
  <si>
    <t>-603341850</t>
  </si>
  <si>
    <t>1 "D.1.1.b.6 - Manipulační šachta, řez B - odnímatelné výstupní madlo</t>
  </si>
  <si>
    <t>61</t>
  </si>
  <si>
    <t>767995113</t>
  </si>
  <si>
    <t>Montáž ostatních atypických zámečnických konstrukcí hmotnosti přes 10 do 20 kg</t>
  </si>
  <si>
    <t>kg</t>
  </si>
  <si>
    <t>-1776092</t>
  </si>
  <si>
    <t>https://podminky.urs.cz/item/CS_URS_2025_01/767995113</t>
  </si>
  <si>
    <t>15 "D.1.1.b.6 Manipulační šachta - česle na vtoku do manipulační šachty</t>
  </si>
  <si>
    <t>62</t>
  </si>
  <si>
    <t>MPS 01.01</t>
  </si>
  <si>
    <t>ocelová konstrukce česlí - nerez (1.4301)</t>
  </si>
  <si>
    <t>642195604</t>
  </si>
  <si>
    <t>Poznámka k položce:_x000d_
- rám z profilů L, česlice á 50 mm z tyčí průměru 20 mm</t>
  </si>
  <si>
    <t>63</t>
  </si>
  <si>
    <t>767995115</t>
  </si>
  <si>
    <t>Montáž ostatních atypických zámečnických konstrukcí hmotnosti přes 50 do 100 kg</t>
  </si>
  <si>
    <t>-152661718</t>
  </si>
  <si>
    <t>https://podminky.urs.cz/item/CS_URS_2025_01/767995115</t>
  </si>
  <si>
    <t>2*(4,2+2,2)*13,4 "D.1.1.b.1 Půdorys, D.1.1.b.6 Manipulační šachta - kotvení vaku, svislé šikmé úhelníky ve vaku; počet x délka x hmotnost</t>
  </si>
  <si>
    <t>64</t>
  </si>
  <si>
    <t>767995116</t>
  </si>
  <si>
    <t>Montáž ostatních atypických zámečnických konstrukcí hmotnosti přes 100 do 250 kg</t>
  </si>
  <si>
    <t>-29930463</t>
  </si>
  <si>
    <t>https://podminky.urs.cz/item/CS_URS_2025_01/767995116</t>
  </si>
  <si>
    <t>2*33,3*13,4 "D.1.1.b.1 Půdorys, D.1.1.b.6 Manipulační šachta - kotvení vaku, vodorovné úhelníky ve vaku; počet x délka x hmotnost</t>
  </si>
  <si>
    <t>65</t>
  </si>
  <si>
    <t>M130110</t>
  </si>
  <si>
    <t>ocel profilová UPN 120 jakost nerez 1.4301</t>
  </si>
  <si>
    <t>-1685026478</t>
  </si>
  <si>
    <t>2*33,3 "D.1.1.b.1 Půdorys, D.1.1.b.6 Manipulační šachta - kotvení vaku, vodorovné úhelníky ve vaku; počet x délka</t>
  </si>
  <si>
    <t>2*(4,2+2,2) "D.1.1.b.1 Půdorys, D.1.1.b.6 Manipulační šachta - kotvení vaku, svislé šikmé úhelníky ve vaku; počet x délka</t>
  </si>
  <si>
    <t>66</t>
  </si>
  <si>
    <t>998767101</t>
  </si>
  <si>
    <t>Přesun hmot pro zámečnické konstrukce stanovený z hmotnosti přesunovaného materiálu vodorovná dopravní vzdálenost do 50 m základní v objektech výšky do 6 m</t>
  </si>
  <si>
    <t>-2039893651</t>
  </si>
  <si>
    <t>https://podminky.urs.cz/item/CS_URS_2025_01/998767101</t>
  </si>
  <si>
    <t>67</t>
  </si>
  <si>
    <t>AGR PS 01.6</t>
  </si>
  <si>
    <t>M+D Uzamykatelný venkovní regál (stojan) pro uskladnění tabulí provizorního hliníkového hrazení</t>
  </si>
  <si>
    <t>-1858106646</t>
  </si>
  <si>
    <t xml:space="preserve">Poznámka k položce:_x000d_
- konstrukce musí být navržena pro stupeň korozní agresivity dle ČSN EN ISO 12944 jako min. C2, s vysokou požadovanou životností (&gt;15 let)_x000d_
- včetně veškerých nákladů na případné základové patky   _x000d_
- stojan bude umístěna na parc.č. 194/5</t>
  </si>
  <si>
    <t>Práce a dodávky M</t>
  </si>
  <si>
    <t>46-M</t>
  </si>
  <si>
    <t>Zemní práce při extr.mont.pracích</t>
  </si>
  <si>
    <t>68</t>
  </si>
  <si>
    <t>460841111</t>
  </si>
  <si>
    <t>Osazení kabelové komory z plastů pro běžné zatížení komorového dílu z polyetylénu HDPE půdorysné plochy do 1,0 m2, světlé hloubky do 0,5 m</t>
  </si>
  <si>
    <t>-2044635213</t>
  </si>
  <si>
    <t>https://podminky.urs.cz/item/CS_URS_2025_01/460841111</t>
  </si>
  <si>
    <t>1 "D.1.1.b.1 Půdorys, D.1.1.b.6 Manipulační šachta - kabelová šachta protahovací v manipulační šachtě</t>
  </si>
  <si>
    <t>69</t>
  </si>
  <si>
    <t>M592133</t>
  </si>
  <si>
    <t>vodotěsná kabelová šachta (protahovací) 400x4004x300 mm</t>
  </si>
  <si>
    <t>128</t>
  </si>
  <si>
    <t>-936879649</t>
  </si>
  <si>
    <t>70</t>
  </si>
  <si>
    <t>460841221</t>
  </si>
  <si>
    <t>Osazení kabelové komory z plastů pro silniční zatížení víka z litiny půdorysné plochy do 1,5 m2</t>
  </si>
  <si>
    <t>-1385661427</t>
  </si>
  <si>
    <t>https://podminky.urs.cz/item/CS_URS_2025_01/460841221</t>
  </si>
  <si>
    <t>1 "D.1.1.b.1 Půdorys, D.1.1.b.6 Manipulační šachta - poklop kabelové šachty protahovací v manipulační šachtě</t>
  </si>
  <si>
    <t>71</t>
  </si>
  <si>
    <t>M562306</t>
  </si>
  <si>
    <t xml:space="preserve">šachtový poklop  z nerezové oceli s betonovou výplní s možností nastavení sklonu, zavírání na klíč, rozměr 400x400 mm</t>
  </si>
  <si>
    <t>1468055041</t>
  </si>
  <si>
    <t>PS 01.2 - Technologie jezu - elektro část</t>
  </si>
  <si>
    <t xml:space="preserve">    21-M - Elektromontáže</t>
  </si>
  <si>
    <t xml:space="preserve">    21-MA - Materiál pro rozvaděč ovládání</t>
  </si>
  <si>
    <t>21-M</t>
  </si>
  <si>
    <t>Elektromontáže</t>
  </si>
  <si>
    <t>76</t>
  </si>
  <si>
    <t>Pol1</t>
  </si>
  <si>
    <t>Výroba</t>
  </si>
  <si>
    <t>kpl</t>
  </si>
  <si>
    <t>-2130204683</t>
  </si>
  <si>
    <t>Poznámka k položce:_x000d_
Výroba rozvaděče</t>
  </si>
  <si>
    <t>77</t>
  </si>
  <si>
    <t>Pol2</t>
  </si>
  <si>
    <t>Montáž</t>
  </si>
  <si>
    <t>-1942810931</t>
  </si>
  <si>
    <t>Poznámka k položce:_x000d_
Montážní práce na místě</t>
  </si>
  <si>
    <t>78</t>
  </si>
  <si>
    <t>Pol3</t>
  </si>
  <si>
    <t>Revize</t>
  </si>
  <si>
    <t>-778449049</t>
  </si>
  <si>
    <t>Poznámka k položce:_x000d_
Výchozí revizní zpráva</t>
  </si>
  <si>
    <t>79</t>
  </si>
  <si>
    <t>Pol4</t>
  </si>
  <si>
    <t>Software</t>
  </si>
  <si>
    <t>-1271864952</t>
  </si>
  <si>
    <t>Poznámka k položce:_x000d_
Aplikační software pro PLC</t>
  </si>
  <si>
    <t>80</t>
  </si>
  <si>
    <t>Pol5</t>
  </si>
  <si>
    <t>1766909746</t>
  </si>
  <si>
    <t>Poznámka k položce:_x000d_
Aplikační software HMI</t>
  </si>
  <si>
    <t>81</t>
  </si>
  <si>
    <t>Pol6</t>
  </si>
  <si>
    <t>1557541364</t>
  </si>
  <si>
    <t>Poznámka k položce:_x000d_
Nastavení a oživení systému</t>
  </si>
  <si>
    <t>21-MA</t>
  </si>
  <si>
    <t>Materiál pro rozvaděč ovládání</t>
  </si>
  <si>
    <t>LPM701i</t>
  </si>
  <si>
    <t>Hladinové čidlo</t>
  </si>
  <si>
    <t>ks</t>
  </si>
  <si>
    <t>74204717</t>
  </si>
  <si>
    <t>Poznámka k položce:_x000d_
Tlaková sonda měření hladiny s komunikací MODBUS ¨RTU RS485 vč. kabelu</t>
  </si>
  <si>
    <t>30117</t>
  </si>
  <si>
    <t>Kabel YSLY-JZ 5*0.75</t>
  </si>
  <si>
    <t>127056355</t>
  </si>
  <si>
    <t>30138</t>
  </si>
  <si>
    <t>Kabel YSLY-JZ 12*0.5</t>
  </si>
  <si>
    <t>975508547</t>
  </si>
  <si>
    <t>30208</t>
  </si>
  <si>
    <t>Kabel YSLY-JZ 4*1.5</t>
  </si>
  <si>
    <t>608625079</t>
  </si>
  <si>
    <t>30236</t>
  </si>
  <si>
    <t>Kabel LIYCY 3*1.5</t>
  </si>
  <si>
    <t>63865267</t>
  </si>
  <si>
    <t>CMFM2Ax0.75</t>
  </si>
  <si>
    <t>Kabel CMSM 2Ax0.75</t>
  </si>
  <si>
    <t>-110475855</t>
  </si>
  <si>
    <t>CYKY3Cx1.5</t>
  </si>
  <si>
    <t>Kabel CYKY3Cx1.5</t>
  </si>
  <si>
    <t>-299565883</t>
  </si>
  <si>
    <t>CYKY3Cx2.5</t>
  </si>
  <si>
    <t>Kabel CYKY3Cx2.5</t>
  </si>
  <si>
    <t>-970451169</t>
  </si>
  <si>
    <t>CYKY4Bx16</t>
  </si>
  <si>
    <t>Kabel CYKY4Bx16</t>
  </si>
  <si>
    <t>-2064528109</t>
  </si>
  <si>
    <t>NK510</t>
  </si>
  <si>
    <t>Teplotní čidlo</t>
  </si>
  <si>
    <t>-1693802021</t>
  </si>
  <si>
    <t>Poznámka k položce:_x000d_
Teplotní snímač PT1000</t>
  </si>
  <si>
    <t>AXSP3P06N</t>
  </si>
  <si>
    <t>Nabíječ 24V 6A</t>
  </si>
  <si>
    <t>-2037762523</t>
  </si>
  <si>
    <t>Poznámka k položce:_x000d_
Spínaný AC/DC měnič pro napájení MaR , 195-265 VAC / 27.6 VDC, 6A</t>
  </si>
  <si>
    <t>SHR-2</t>
  </si>
  <si>
    <t>Hladinová sonda</t>
  </si>
  <si>
    <t>640500144</t>
  </si>
  <si>
    <t>Poznámka k položce:_x000d_
Sonda pro hladinové relé</t>
  </si>
  <si>
    <t>B-PAL 12-12(540-123)</t>
  </si>
  <si>
    <t>Pb akku 12V 12Ah</t>
  </si>
  <si>
    <t>-182128352</t>
  </si>
  <si>
    <t>Poznámka k položce:_x000d_
Olověný akumulátor 12V 12Ah , 151x98x95(101)mm</t>
  </si>
  <si>
    <t>BZY012 DO41</t>
  </si>
  <si>
    <t>Zenerova dioda 12V</t>
  </si>
  <si>
    <t>556340073</t>
  </si>
  <si>
    <t>Poznámka k položce:_x000d_
Zenerova dioda 12V, 2W</t>
  </si>
  <si>
    <t>MiDGE</t>
  </si>
  <si>
    <t>GSM router</t>
  </si>
  <si>
    <t>-1961750994</t>
  </si>
  <si>
    <t>Poznámka k položce:_x000d_
GSM router MiDGE</t>
  </si>
  <si>
    <t>CL- 024/1 L DI</t>
  </si>
  <si>
    <t>Prep. ochr. dat. v</t>
  </si>
  <si>
    <t>1145173601</t>
  </si>
  <si>
    <t>Poznámka k položce:_x000d_
1xdat. prep. ochr., v drzaku na listu , 24Vss, Isn=10kA, Ismax=20kA, In=370mA,150kHz</t>
  </si>
  <si>
    <t>DP-024</t>
  </si>
  <si>
    <t>Prep. ochr. 24V16A</t>
  </si>
  <si>
    <t>-1263921524</t>
  </si>
  <si>
    <t>Poznámka k položce:_x000d_
Prep. ochr. 24V16A , 2 kV (1,2/50,8/20), jmenovité napětí 24 V AC</t>
  </si>
  <si>
    <t>HMISTU855</t>
  </si>
  <si>
    <t>Grafický.oper.panel</t>
  </si>
  <si>
    <t>-1779194130</t>
  </si>
  <si>
    <t>Poznámka k položce:_x000d_
Graf. panel Magelis HMI STU 5.7" barevný TFT , 1xRS232/485, Ethernet, 2xUSB</t>
  </si>
  <si>
    <t>LA1KN11</t>
  </si>
  <si>
    <t>Přísluš. pomoc.styk.</t>
  </si>
  <si>
    <t>-1981829742</t>
  </si>
  <si>
    <t>Poznámka k položce:_x000d_
Pomocné kontakty pro pomocný stykač 1Z+1V</t>
  </si>
  <si>
    <t>LA1KN20</t>
  </si>
  <si>
    <t>118645100</t>
  </si>
  <si>
    <t>Poznámka k položce:_x000d_
Pomocné kontakty pro pomocný stykač 2Z</t>
  </si>
  <si>
    <t>LA4KC1B</t>
  </si>
  <si>
    <t>-1705700768</t>
  </si>
  <si>
    <t>Poznámka k položce:_x000d_
Ochranný modul s integr. LED ukazatelem dioda 12/24V st</t>
  </si>
  <si>
    <t>LP1K09015BD3</t>
  </si>
  <si>
    <t>Ministykače LP1K</t>
  </si>
  <si>
    <t>-162485293</t>
  </si>
  <si>
    <t>Poznámka k položce:_x000d_
Ministykač s cívkou s integr. ochranou 9A 1V 24V ss , I(AC1)=20A, I=9A, IP 20, 3P</t>
  </si>
  <si>
    <t>LP2K0901BD</t>
  </si>
  <si>
    <t>Rev. ministyk. LP2K</t>
  </si>
  <si>
    <t>937665698</t>
  </si>
  <si>
    <t>Poznámka k položce:_x000d_
Reverzační ministykač 9A 1V 24V ss , I(AC1)=20A, I=9A, IP 20, 6P</t>
  </si>
  <si>
    <t>RM35LM33MW</t>
  </si>
  <si>
    <t>Hladinové relé</t>
  </si>
  <si>
    <t>1121695761</t>
  </si>
  <si>
    <t>Poznámka k položce:_x000d_
Hladinové kontrolní relé, 2 přepínací kontakty , 24V AC</t>
  </si>
  <si>
    <t>TM221CE40T</t>
  </si>
  <si>
    <t>PLC M221CE40T</t>
  </si>
  <si>
    <t>1129574592</t>
  </si>
  <si>
    <t>Poznámka k položce:_x000d_
MODICON TM221 24I/16O/2AI , Napájení 24V DC</t>
  </si>
  <si>
    <t>TM3DI8</t>
  </si>
  <si>
    <t>M241 IO-8DI</t>
  </si>
  <si>
    <t>2112699213</t>
  </si>
  <si>
    <t>Poznámka k položce:_x000d_
TM3 - 8 DI</t>
  </si>
  <si>
    <t>XVLA234</t>
  </si>
  <si>
    <t>Signálka červená</t>
  </si>
  <si>
    <t>1671732105</t>
  </si>
  <si>
    <t>Poznámka k položce:_x000d_
Signálka - červená 24V DC , IP40, IP 65 s těsnícím kroužkem XVLZ911</t>
  </si>
  <si>
    <t>XVLA235</t>
  </si>
  <si>
    <t>Signálka žlutá</t>
  </si>
  <si>
    <t>1095739522</t>
  </si>
  <si>
    <t>Poznámka k položce:_x000d_
Signálka - žlutá 24V DC , IP40, IP 65 s těsnícím kroužkem XVLZ911</t>
  </si>
  <si>
    <t>XVLZ911</t>
  </si>
  <si>
    <t>Těsnící kroužek</t>
  </si>
  <si>
    <t>-2005997768</t>
  </si>
  <si>
    <t>Poznámka k položce:_x000d_
Těsnící kroužek pro signálky XVLA IP65</t>
  </si>
  <si>
    <t>BZ325001-A</t>
  </si>
  <si>
    <t>Zásuvka ČSN</t>
  </si>
  <si>
    <t>1929516170</t>
  </si>
  <si>
    <t>Poznámka k položce:_x000d_
Zásuvka ČSN REG-S 230V 50Hz , IP20</t>
  </si>
  <si>
    <t>MM216374--</t>
  </si>
  <si>
    <t>Adaptér - čelní mont</t>
  </si>
  <si>
    <t>1961261286</t>
  </si>
  <si>
    <t>MM216376--</t>
  </si>
  <si>
    <t>Spínací díl čelní</t>
  </si>
  <si>
    <t>-965863645</t>
  </si>
  <si>
    <t>Poznámka k položce:_x000d_
Spínací díl, zadní montáž, šroubové svorky , IP20, 250V</t>
  </si>
  <si>
    <t>MM216558--</t>
  </si>
  <si>
    <t>LED 12-30V, červená,</t>
  </si>
  <si>
    <t>1896021359</t>
  </si>
  <si>
    <t>Poznámka k položce:_x000d_
24V , IP20</t>
  </si>
  <si>
    <t>MM216845--</t>
  </si>
  <si>
    <t>Ovládací hl. červená</t>
  </si>
  <si>
    <t>-246651448</t>
  </si>
  <si>
    <t>Poznámka k položce:_x000d_
250V, 3P , otočný spínač</t>
  </si>
  <si>
    <t>MM216867--</t>
  </si>
  <si>
    <t>Páč.sp. 2pol s aret.</t>
  </si>
  <si>
    <t>529608131</t>
  </si>
  <si>
    <t>Poznámka k položce:_x000d_
Páčkový spínač 2 polohy s aretací 60 st.</t>
  </si>
  <si>
    <t>TSZ3H-230</t>
  </si>
  <si>
    <t>Spínač teploty</t>
  </si>
  <si>
    <t>-1388772429</t>
  </si>
  <si>
    <t>Poznámka k položce:_x000d_
Teplotní relé</t>
  </si>
  <si>
    <t>BE082882--</t>
  </si>
  <si>
    <t>Pomocný kontakt 1Z1V</t>
  </si>
  <si>
    <t>1265108144</t>
  </si>
  <si>
    <t>Poznámka k položce:_x000d_
Čelní montáž</t>
  </si>
  <si>
    <t>BE082882--.1</t>
  </si>
  <si>
    <t>Pomocný kontakt 1Z</t>
  </si>
  <si>
    <t>-176997844</t>
  </si>
  <si>
    <t>BE504000--</t>
  </si>
  <si>
    <t>Motorový spínač</t>
  </si>
  <si>
    <t>-191581247</t>
  </si>
  <si>
    <t>Poznámka k položce:_x000d_
2,5-4A</t>
  </si>
  <si>
    <t>BM017106--</t>
  </si>
  <si>
    <t>Jistič C6/1</t>
  </si>
  <si>
    <t>-1370248876</t>
  </si>
  <si>
    <t xml:space="preserve">Poznámka k položce:_x000d_
Jistič   C6/1</t>
  </si>
  <si>
    <t>BM017206--</t>
  </si>
  <si>
    <t>Jistič C6/2</t>
  </si>
  <si>
    <t>1398987567</t>
  </si>
  <si>
    <t xml:space="preserve">Poznámka k položce:_x000d_
Jistič   C6/2</t>
  </si>
  <si>
    <t>BM017340--</t>
  </si>
  <si>
    <t>Jistič C40/3</t>
  </si>
  <si>
    <t>-1713204130</t>
  </si>
  <si>
    <t xml:space="preserve">Poznámka k položce:_x000d_
Jistič   C40/3</t>
  </si>
  <si>
    <t>BM018102--</t>
  </si>
  <si>
    <t>Jistič B2/1</t>
  </si>
  <si>
    <t>859758360</t>
  </si>
  <si>
    <t xml:space="preserve">Poznámka k položce:_x000d_
Jistič   B2/1</t>
  </si>
  <si>
    <t>BM018302--</t>
  </si>
  <si>
    <t>Jistič B2/3</t>
  </si>
  <si>
    <t>852220818</t>
  </si>
  <si>
    <t xml:space="preserve">Poznámka k položce:_x000d_
Jistič   B2/3</t>
  </si>
  <si>
    <t>BM900001--</t>
  </si>
  <si>
    <t>Pomocný kontakt 5-25</t>
  </si>
  <si>
    <t>1871200109</t>
  </si>
  <si>
    <t>Poznámka k položce:_x000d_
Pomocný kontakt 5-250V/6A 1Z+1R,B-HSI</t>
  </si>
  <si>
    <t>BO618510--</t>
  </si>
  <si>
    <t>Jistič s chráničem B</t>
  </si>
  <si>
    <t>-211826002</t>
  </si>
  <si>
    <t>Poznámka k položce:_x000d_
Jistič s proudovým chráničem B10-003/AC</t>
  </si>
  <si>
    <t>BO618516--</t>
  </si>
  <si>
    <t>210219606</t>
  </si>
  <si>
    <t>Poznámka k položce:_x000d_
Jistič s proudovým chráničem B16-003/AC</t>
  </si>
  <si>
    <t>IK141004--</t>
  </si>
  <si>
    <t>Svorka SFR.4 pro poj</t>
  </si>
  <si>
    <t>593999056</t>
  </si>
  <si>
    <t>Poznámka k položce:_x000d_
Svorka SFR.4 4mm2 pro pojistku, béžová</t>
  </si>
  <si>
    <t>IN8E2335--</t>
  </si>
  <si>
    <t>Hlavní vypínač 3P/40</t>
  </si>
  <si>
    <t>1039508886</t>
  </si>
  <si>
    <t>Poznámka k položce:_x000d_
Vypínač LTS40A, 3.pól., červený, 40A, panel</t>
  </si>
  <si>
    <t>IS010073--</t>
  </si>
  <si>
    <t>Svodič přepětí modul</t>
  </si>
  <si>
    <t>1520909685</t>
  </si>
  <si>
    <t>IS010201--</t>
  </si>
  <si>
    <t>Patice pro VMG</t>
  </si>
  <si>
    <t>2061024273</t>
  </si>
  <si>
    <t>Poznámka k položce:_x000d_
Patice pro VMG</t>
  </si>
  <si>
    <t>IS010448--</t>
  </si>
  <si>
    <t>Svodič Tř.II</t>
  </si>
  <si>
    <t>-1646663462</t>
  </si>
  <si>
    <t>Poznámka k položce:_x000d_
T2/C - svodič přepětí kompletní, 3-pólový 280V</t>
  </si>
  <si>
    <t>IS506102--</t>
  </si>
  <si>
    <t>Pojistkový odpojovač</t>
  </si>
  <si>
    <t>1905180316</t>
  </si>
  <si>
    <t>Poznámka k položce:_x000d_
Pojistkový odpínač 2P,32A-</t>
  </si>
  <si>
    <t>ISV10010--</t>
  </si>
  <si>
    <t>Pojistka C10/10A,gG</t>
  </si>
  <si>
    <t>-328849847</t>
  </si>
  <si>
    <t>MM216374--.1</t>
  </si>
  <si>
    <t>Propojovací díl</t>
  </si>
  <si>
    <t>1157158944</t>
  </si>
  <si>
    <t>Poznámka k položce:_x000d_
Propojovací díl</t>
  </si>
  <si>
    <t>MM216557--</t>
  </si>
  <si>
    <t>LED 18-30VACDC,bílá,</t>
  </si>
  <si>
    <t>-1967785162</t>
  </si>
  <si>
    <t>Poznámka k položce:_x000d_
LED 18-30VACDC,bílá,zadní,šroub</t>
  </si>
  <si>
    <t>MM216774--</t>
  </si>
  <si>
    <t>Signálka,žlutá ,nízk</t>
  </si>
  <si>
    <t>-1549536284</t>
  </si>
  <si>
    <t>Poznámka k položce:_x000d_
Signálka,žlutá ,nízká</t>
  </si>
  <si>
    <t>RT17017---</t>
  </si>
  <si>
    <t>Spona pro RY I/n hr.</t>
  </si>
  <si>
    <t>2001846757</t>
  </si>
  <si>
    <t>Poznámka k položce:_x000d_
Spona pro RT relé</t>
  </si>
  <si>
    <t>RT424012--</t>
  </si>
  <si>
    <t>Relé RT 2P/8A,12VDC,</t>
  </si>
  <si>
    <t>-1302279596</t>
  </si>
  <si>
    <t>Poznámka k položce:_x000d_
Relé RT 2P/8A,12VDC,5mm</t>
  </si>
  <si>
    <t>RT424024--</t>
  </si>
  <si>
    <t>Relé RT 2P/8A,24VDC,</t>
  </si>
  <si>
    <t>1626350668</t>
  </si>
  <si>
    <t>Poznámka k položce:_x000d_
Relé RT 2P/8A, 24VDC, 5mm</t>
  </si>
  <si>
    <t>ST3P3LC4--</t>
  </si>
  <si>
    <t>Relé SNR 1P/24VDC,LE</t>
  </si>
  <si>
    <t>-2067337956</t>
  </si>
  <si>
    <t>Poznámka k položce:_x000d_
Relé SNR 1P/24VDC,LED,šroubová patice</t>
  </si>
  <si>
    <t>UR5U3N11--</t>
  </si>
  <si>
    <t>Napěťové relé, 3f</t>
  </si>
  <si>
    <t>937880662</t>
  </si>
  <si>
    <t>Poznámka k položce:_x000d_
Napěťové relé 3-fázové , 1 přepínací, 5A/250V, fix. 195,5V</t>
  </si>
  <si>
    <t>YMLRD024-A</t>
  </si>
  <si>
    <t>PT-modul-LED 6/24VDC</t>
  </si>
  <si>
    <t>-1291111567</t>
  </si>
  <si>
    <t>Poznámka k položce:_x000d_
PT-modul-LED 6/24VDC,červená + dioda</t>
  </si>
  <si>
    <t>RT17017---.1</t>
  </si>
  <si>
    <t>Spona RT</t>
  </si>
  <si>
    <t>467460351</t>
  </si>
  <si>
    <t>YRT16040--</t>
  </si>
  <si>
    <t>Štítek pro RT</t>
  </si>
  <si>
    <t>1486482369</t>
  </si>
  <si>
    <t>Poznámka k položce:_x000d_
Štítek pro patici relé RT</t>
  </si>
  <si>
    <t>YRT78626--</t>
  </si>
  <si>
    <t>Patice RT,šroub.vývo</t>
  </si>
  <si>
    <t>-1875302911</t>
  </si>
  <si>
    <t>Poznámka k položce:_x000d_
Patice RT, šroubové vývody, 5mm</t>
  </si>
  <si>
    <t>73.300.0453.0</t>
  </si>
  <si>
    <t>Zásuvkový díl 4p+PE</t>
  </si>
  <si>
    <t>-383703952</t>
  </si>
  <si>
    <t>Poznámka k položce:_x000d_
Revos MINI-Zásuvkový díl 4+1 pin</t>
  </si>
  <si>
    <t>73.310.0453.0</t>
  </si>
  <si>
    <t>Vidlicový díl 4p+PE</t>
  </si>
  <si>
    <t>-194070882</t>
  </si>
  <si>
    <t>Poznámka k položce:_x000d_
Revos MINI-Vidlicový díl 4+1 pin</t>
  </si>
  <si>
    <t>76.320.0753.0</t>
  </si>
  <si>
    <t>Dolní kryt 3p+PE</t>
  </si>
  <si>
    <t>-30940718</t>
  </si>
  <si>
    <t>Poznámka k položce:_x000d_
Revos MINI-Dolní kryt 3+1 pin</t>
  </si>
  <si>
    <t>76.352.0760.0</t>
  </si>
  <si>
    <t>Horní kryt 3p+PE</t>
  </si>
  <si>
    <t>1249249767</t>
  </si>
  <si>
    <t>Poznámka k položce:_x000d_
Revos MINI-Horní kryt 3+1 pin</t>
  </si>
  <si>
    <t>ASR1208040</t>
  </si>
  <si>
    <t>skříň nerez  IP66 s MP</t>
  </si>
  <si>
    <t>566816265</t>
  </si>
  <si>
    <t>72</t>
  </si>
  <si>
    <t>ASST084</t>
  </si>
  <si>
    <t>střecha proti dešti nerez</t>
  </si>
  <si>
    <t>2141119155</t>
  </si>
  <si>
    <t>73</t>
  </si>
  <si>
    <t>ASST083</t>
  </si>
  <si>
    <t>-462750625</t>
  </si>
  <si>
    <t>74</t>
  </si>
  <si>
    <t>ADIS12080</t>
  </si>
  <si>
    <t>vnitřní dveře nerez</t>
  </si>
  <si>
    <t>855178414</t>
  </si>
  <si>
    <t>75</t>
  </si>
  <si>
    <t>Sokl</t>
  </si>
  <si>
    <t>Sokl nerez pro ASR1208040 o výšce 800mm</t>
  </si>
  <si>
    <t>-1957026071</t>
  </si>
  <si>
    <t>PS 02 - Stavidlový uzávěr</t>
  </si>
  <si>
    <t>AGR 01.2</t>
  </si>
  <si>
    <t>M+D Stavidlový uzávěr s ovládáním</t>
  </si>
  <si>
    <t>1284364810</t>
  </si>
  <si>
    <t xml:space="preserve">Poznámka k položce:_x000d_
- Stavidlový uzávěr tvořený dvěma ocelovými tabulemi šířky 4,4 m, k jejichž zdvihu dochází cévovými tyčemi pomocí elektropohonu,  výška každé tabule1,1 m a ve výchozí poloze se o 0,2 m překrývají, rám stavidla po každé straně tvořen dvěma ocelovými profily U 200, dosedací práh ocelový profil UPE 240, kotvení do betonové konstrukce pomocí šroubů M16 do kotevních desek_x000d_
- Stavidlo bude možné ovládat i manuálně pomocí ručního kola. Pro zajištění funkčnosti mechanismu i v zimních měsících budou na vnější straně bočního vedení (tj. v bočních zdech štěrkové propusti) osazeny chráničky pro umístění rozmrazovacích tyčí.  Ovládání stavidla je popsáno v samostatné části provozního souboru PS 01. Technické řešení elektrického silnoproudu je popsáno v samostatné části provozního souboru PS 02.</t>
  </si>
  <si>
    <t>SO 01.1 - Jezové těleso</t>
  </si>
  <si>
    <t xml:space="preserve">    1 - Zemní práce</t>
  </si>
  <si>
    <t xml:space="preserve">    4 - Vodorovné konstrukce</t>
  </si>
  <si>
    <t xml:space="preserve">    997 - Přesun sutě</t>
  </si>
  <si>
    <t>Zemní práce</t>
  </si>
  <si>
    <t>124253101</t>
  </si>
  <si>
    <t>Vykopávky pro koryta vodotečí strojně v hornině třídy těžitelnosti I skupiny 3 přes 100 do 1 000 m3</t>
  </si>
  <si>
    <t>m3</t>
  </si>
  <si>
    <t>1055910141</t>
  </si>
  <si>
    <t>https://podminky.urs.cz/item/CS_URS_2025_01/124253101</t>
  </si>
  <si>
    <t>10,2*(18,45/2) "D.1.1.b.1 Podrobný půdorys, D.1.1.b.4 Příčný řez 2 - výkop pro nový jez mezi řezy 1 a 2; plocha v řezu x délka</t>
  </si>
  <si>
    <t>((15,8+66,02)/2)*19,4"D.1.1.b.1 Půdorys, D.1.1.b.3 Příčný řez 1 - výkop pro nový jez mezi řezem 1 a stávajícím břehem ; průměrná plocha v řezu x délka</t>
  </si>
  <si>
    <t>124353101</t>
  </si>
  <si>
    <t>Vykopávky pro koryta vodotečí strojně v hornině třídy těžitelnosti II skupiny 4 přes 100 do 1 000 m3</t>
  </si>
  <si>
    <t>-818474381</t>
  </si>
  <si>
    <t>https://podminky.urs.cz/item/CS_URS_2025_01/124353101</t>
  </si>
  <si>
    <t>19,8*(18,45/2) "D.1.1.b.1 Podrobný půdorys, D.1.1.b.4 Příčný řez 2 - vybourání stávajícího jezu mezi řezy 1 a 2; plocha v řezu x délka</t>
  </si>
  <si>
    <t>129951123</t>
  </si>
  <si>
    <t>Bourání konstrukcí v odkopávkách a prokopávkách strojně s přemístěním suti na hromady na vzdálenost do 20 m nebo s naložením na dopravní prostředek z betonu železového nebo předpjatého</t>
  </si>
  <si>
    <t>1023983398</t>
  </si>
  <si>
    <t>https://podminky.urs.cz/item/CS_URS_2025_01/129951123</t>
  </si>
  <si>
    <t xml:space="preserve">5,75*4,95 "D.1.1.b.1 Těleso jezu - podrobný půdorys, D.1.1.b.2 Manipulační šachta - bourání stávajícího pilíře - vyšší část; půdorysná plocha x výška </t>
  </si>
  <si>
    <t xml:space="preserve">3,2*3,6 "D.1.1.b.1 Těleso jezu - podrobný půdorys, D.1.1.b.2 Manipulační šachta - bourání stávajícího pilíře - nižší část; půdorysná plocha x výška </t>
  </si>
  <si>
    <t>153111114</t>
  </si>
  <si>
    <t>Úprava ocelových štětovnic pro štětové stěny řezání z terénu, štětovnic zaberaněných příčné</t>
  </si>
  <si>
    <t>-393565405</t>
  </si>
  <si>
    <t>https://podminky.urs.cz/item/CS_URS_2025_01/153111114</t>
  </si>
  <si>
    <t>61 "D.1.1.b.1 Půdorys, D.1.1.b.3 Podélný profil - zaříznutí štětovni na návodní straně</t>
  </si>
  <si>
    <t>61 "D.1.1.b.1 Půdorys, D.1.1.b.3 Podélný profil - zaříznutí štětovni na povodní straně</t>
  </si>
  <si>
    <t>9 "D.1.1.b.1 Půdorys, D.1.1.b.3 Podélný profil - zaříznutí štětovnic na boku jezu</t>
  </si>
  <si>
    <t>30 "D.1.1.b.1 Půdorys - štětovnicová stěna šikmá před MVE, zaříznutí v úrovni dna</t>
  </si>
  <si>
    <t>153112111</t>
  </si>
  <si>
    <t>Zřízení beraněných stěn z ocelových štětovnic z terénu nastražení štětovnic ve standardních podmínkách, délky do 10 m</t>
  </si>
  <si>
    <t>735291455</t>
  </si>
  <si>
    <t>https://podminky.urs.cz/item/CS_URS_2025_01/153112111</t>
  </si>
  <si>
    <t>6,6*(14,7+16,55+1,28+3,4) "D.1.1.b.1 Půdorys, D.1.1.b.3 Podélný profil - štětovnicová stěna na návodní straně; výška x délka</t>
  </si>
  <si>
    <t>6,5*(14,7+16,55+1,28+3,4) "D.1.1.b.1 Půdorys, D.1.1.b.3 Podélný profil - štětovnicová stěna na povodní straně; výška x délka</t>
  </si>
  <si>
    <t>(231,5-223,05)*5 "D.1.1.b.1 Půdorys, D.1.1.b.3 Podélný profil - štětovnicová stěna na boku jezu; výška x délka</t>
  </si>
  <si>
    <t>(229-223,05)*18,3 "D.1.1.b.1 Půdorys - štětovnicová stěna šikmá před MVE; rozdíl výšek x délka</t>
  </si>
  <si>
    <t>153112122</t>
  </si>
  <si>
    <t>Zřízení beraněných stěn z ocelových štětovnic z terénu zaberanění štětovnic ve standardních podmínkách, délky do 8 m</t>
  </si>
  <si>
    <t>-1905020356</t>
  </si>
  <si>
    <t>https://podminky.urs.cz/item/CS_URS_2025_01/153112122</t>
  </si>
  <si>
    <t>153112123</t>
  </si>
  <si>
    <t>Zřízení beraněných stěn z ocelových štětovnic z terénu zaberanění štětovnic ve standardních podmínkách, délky do 12 m</t>
  </si>
  <si>
    <t>-409117503</t>
  </si>
  <si>
    <t>https://podminky.urs.cz/item/CS_URS_2025_01/153112123</t>
  </si>
  <si>
    <t>M1592024</t>
  </si>
  <si>
    <t>štětovnice Larsen, VL 604, ocel S 270 GP</t>
  </si>
  <si>
    <t>45976838</t>
  </si>
  <si>
    <t>Poznámka k položce:_x000d_
- hmotnost 74,1 kg/m, 123,5 kg/m2</t>
  </si>
  <si>
    <t>6,6*(14,7+16,55+1,28+3,4)*(123,5/1000) "D.1.1.b.1 Půdorys, D.1.1.b.3 Podélný profil - štětovnicová stěna na návodní straně; výška x délka x hmotnost</t>
  </si>
  <si>
    <t>6,5*(14,7+16,55+1,28+3,4)*(123,5/1000) "D.1.1.b.1 Půdorys, D.1.1.b.3 Podélný profil - štětovnicová stěna na povodní straně; výška x délka x hmotnost</t>
  </si>
  <si>
    <t>(231,5-223,05)*5*(123,5/1000) "D.1.1.b.1 Půdorys, D.1.1.b.3 Podélný profil - štětovnicová stěna na boku jezu; výška x délka x hmotnost</t>
  </si>
  <si>
    <t>(229-223,05)*18,3*(123,5/1000) "D.1.1.b.1 Půdorys - štětovnicová stěna šikmá před MVE; rozdíl výšek x délka x hmotnost</t>
  </si>
  <si>
    <t>153112115</t>
  </si>
  <si>
    <t>Zřízení beraněných stěn z ocelových štětovnic z terénu nastražení štětovnic ve stísněných podmínkách, délky do 10 m</t>
  </si>
  <si>
    <t>319408484</t>
  </si>
  <si>
    <t>https://podminky.urs.cz/item/CS_URS_2025_01/153112115</t>
  </si>
  <si>
    <t>(229,8-223,05)*11 "D.1.1.b.1 Půdorys - dočasná štětovnicová stěna mezi body 2a a 2b; rozdíl výšek x délka</t>
  </si>
  <si>
    <t>(229,8-223,05)*14 "D.1.1.b.1 Půdorys - dočasná štět. stěna, vymezení koryta převodu vody přes MVE ; rozdíl výšek x délka</t>
  </si>
  <si>
    <t>(229,8-223,05)*35 "D.1.1.b.1 Půdorys - dočasná štětovnicová stěna mezi body 2 a 2a; rozdíl výšek x délka</t>
  </si>
  <si>
    <t>(231,5-223,05)*20 "D.1.1.b.1 Půdorys - dočasná štětovnicová stěna mezi body 6 a 7; rozdíl výšek x délka</t>
  </si>
  <si>
    <t>153112132</t>
  </si>
  <si>
    <t>Zřízení beraněných stěn z ocelových štětovnic z terénu zaberanění štětovnic ve stísněných podmínkách, délky do 8 m</t>
  </si>
  <si>
    <t>-1215924491</t>
  </si>
  <si>
    <t>https://podminky.urs.cz/item/CS_URS_2025_01/153112132</t>
  </si>
  <si>
    <t>153112133</t>
  </si>
  <si>
    <t>Zřízení beraněných stěn z ocelových štětovnic z terénu zaberanění štětovnic ve stísněných podmínkách, délky do 12 m</t>
  </si>
  <si>
    <t>1748623825</t>
  </si>
  <si>
    <t>https://podminky.urs.cz/item/CS_URS_2025_01/153112133</t>
  </si>
  <si>
    <t>M1592024.1</t>
  </si>
  <si>
    <t>štětovnice Larsen, VL 604, ocel S 270 GP - pronájem, v majetku zhotovitele</t>
  </si>
  <si>
    <t>1941079308</t>
  </si>
  <si>
    <t>(229,8-223,05)*11*(123,5/1000) "D.1.1.b.1 Půdorys - dočasná štětovnicová stěna mezi body 2a a 2b; rozdíl výšek x délka x hmotnost</t>
  </si>
  <si>
    <t>(229,8-223,05)*14*(123,5/1000) "D.1.1.b.1 Půdorys - dočasná štět. stěna, vymezení koryta převodu vody přes MVE ; rozdíl výšek x délka x hmotnost</t>
  </si>
  <si>
    <t>(229,8-223,05)*35*(123,5/1000) "D.1.1.b.1 Půdorys - dočasná štětovnicová stěna mezi body 2 a 2a; rozdíl výšek x délka x hmotnost</t>
  </si>
  <si>
    <t>(231,5-223,05)*20*(123,5/1000) "D.1.1.b.1 Půdorys - dočasná štětovnicová stěna mezi body 6 a 7; rozdíl výšek x délka x hmotnost</t>
  </si>
  <si>
    <t>153113119</t>
  </si>
  <si>
    <t>Vytažení stěn z ocelových štětovnic zaberaněných z terénu délky do 12 m ve stísněných podmínkách, zaberaněných na hloubku do 8 m</t>
  </si>
  <si>
    <t>-1656668714</t>
  </si>
  <si>
    <t>https://podminky.urs.cz/item/CS_URS_2025_01/153113119</t>
  </si>
  <si>
    <t>R162701</t>
  </si>
  <si>
    <t>Vodorovné přemístění výkopku vč. uložení na skládku (poplatku) dle platné legislativy</t>
  </si>
  <si>
    <t>1713302977</t>
  </si>
  <si>
    <t>-(3,25/2)*3,2*62 "C.3 Koordinační situace - využití výkopku v SO 03.2 sjezd do podjezí; průměrná výška převýšení x šířka x délka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</si>
  <si>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</si>
  <si>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</si>
  <si>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-1555715209</t>
  </si>
  <si>
    <t>https://podminky.urs.cz/item/CS_URS_2025_01/321321115</t>
  </si>
  <si>
    <t>Poznámka k položce:_x000d_
- beton C 25/30 XC4 XF3</t>
  </si>
  <si>
    <t>4,61*2,65*2,7 "D.1.1.b.1 Půdorys, D.1.1.b.13 Výkres tvaru - křídlo jezu u rybího přechodu; šířka x výška x délka</t>
  </si>
  <si>
    <t>4,61*0,3*0,05 "D.1.1.b.1 Půdorys, D.1.1.b.13 Výkres tvaru - římsa křídla jezu u rybího přechodu; šířka x výška x délka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</si>
  <si>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</si>
  <si>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</si>
  <si>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-964280479</t>
  </si>
  <si>
    <t>https://podminky.urs.cz/item/CS_URS_2025_01/321321116</t>
  </si>
  <si>
    <t>Poznámka k položce:_x000d_
- beton C 30/37 XC4 XF3</t>
  </si>
  <si>
    <t>2*5*(2,7+0,7+1,32+33) "D.1.1.b.1 Půdorys, D.1.1.b.13 Výkres tvaru - žb základ jezu; výška x šířka x délka</t>
  </si>
  <si>
    <t>(0,7+(1,32/2))*2,65*4,61 "D.1.1.b.1 Půdorys, D.1.1.b.13 Výkres tvaru - křídlo jezu u rybího přechodu;(dl. rovné části + půl dl. šikmé) x výška x šířka</t>
  </si>
  <si>
    <t>1,2*22,05 "D.1.1.b.1 Půdorys, D.1.1.b.13 Výkres tvaru - základ manipulační šachty; tloušťka x plocha dle CAD</t>
  </si>
  <si>
    <t>0,2*22,05 "D.1.1.b.1 Půdorys, D.1.1.b.13 Výkres tvaru - dno manipulační šachty; tloušťka x plocha dle CAD</t>
  </si>
  <si>
    <t>3,4*12,82 "D.1.1.b.1 Půdorys, D.1.1.b.13 Výkres tvaru - stěny manipulační šachty; výška x plocha dle CAD</t>
  </si>
  <si>
    <t>0,2*17,45 "D.1.1.b.1 Půdorys, D.1.1.b.13 Výkres tvaru - strop manipulační šachty; výška x plocha dle CAD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</si>
  <si>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</si>
  <si>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</si>
  <si>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-2112284112</t>
  </si>
  <si>
    <t>https://podminky.urs.cz/item/CS_URS_2025_01/321351010</t>
  </si>
  <si>
    <t>2*10,8 "D.1.1.b.1 Půdorys, D.1.1.b.13 Výkres tvaru - čela křídla jezu u rybího přechodu; plocha dle CAD</t>
  </si>
  <si>
    <t>2*(4,61*2,65) "D.1.1.b.1 Půdorys, D.1.1.b.13 Výkres tvaru - svislý bok křídla jezu u rybího přechodu; plocha dle CAD</t>
  </si>
  <si>
    <t>4,61*3 "D.1.1.b.1 Půdorys, D.1.1.b.13 Výkres tvaru - šikmý bok křídla jezu u rybího přechodu; plocha dle CAD</t>
  </si>
  <si>
    <t>2*(4*0,2)*0,35 "D.1.1.b.1 Půdorys, D.1.1.b.13 Výkres tvaru - prázdnící otvor; počet x obvod x výška</t>
  </si>
  <si>
    <t>2*(4*0,15)*0,3 "D.1.1.b.1 Půdorys, D.1.1.b.13 Výkres tvaru - plnící otvor; počet x obvod x výška</t>
  </si>
  <si>
    <t xml:space="preserve">0,5*33,05 "D.1.1.b.1 Půdorys, D.1.1.b.13 Výkres tvaru - odvodňovací žlábek; délak v řezu x délka v jezu </t>
  </si>
  <si>
    <t>(5,32+4,68)*3,7 "D.1.1.b.1 Půdorys, D.1.1.b.13 Výkres tvaru - vnější stěny manipulační šachty; délky x výška</t>
  </si>
  <si>
    <t>(2*((1,4+1)+1,2))*3,4 "D.1.1.b.1 Půdorys, D.1.1.b.13 Výkres tvaru - vnitřní stěny povodní manipulační šachty; délky x výška</t>
  </si>
  <si>
    <t>(2*1,2)*2,25 "D.1.1.b.1 Půdorys, D.1.1.b.13 Výkres tvaru - vnitřní dělící stěna povodní manipulační šachty; délky x výška</t>
  </si>
  <si>
    <t>(2*(1,2+1,4))*3,3 "D.1.1.b.1 Půdorys, D.1.1.b.13 Výkres tvaru - vnitřní stěna prostřední manipulační šachty; délky x výška</t>
  </si>
  <si>
    <t>(1,8+0,77+0,75+1,14+1,1)*3,3 "D.1.1.b.1 Půdorys, D.1.1.b.13 Výkres tvaru - vnitřní stěna návodní manipulační šachty; délky x výška</t>
  </si>
  <si>
    <t>18,2*0,05 "D.1.1.b.1 Půdorys, D.1.1.b.13 Výkres tvaru - spodní hrana římsy stropu manipulační šachty; délka x šířka</t>
  </si>
  <si>
    <t>18,2*0,3 "D.1.1.b.1 Půdorys, D.1.1.b.13 Výkres tvaru - vnější boky stropu manipulační šachty; délka x výška</t>
  </si>
  <si>
    <t>1,2*2,7+1,2*1,4+(1,8*1,1-0,67*0,33) "D.1.1.b.1 Půdorys, D.1.1.b.13 Výkres tvaru - strop manipulační šachty; rozměry jednotlivých šachet</t>
  </si>
  <si>
    <t>0,6*1,4 "D.1.1.b.1 Půdorys, D.1.1.b.13 Výkres tvaru - výklenek pro lávku manipulační šachty; délka x šířka</t>
  </si>
  <si>
    <t>4*3*0,2 "D.1.1.b.1 Půdorys, D.1.1.b.13 Výkres tvaru - boky poklopů ve stropě manipulační šachty; počet x délka x výška</t>
  </si>
  <si>
    <t xml:space="preserve">4*0,4*0,33 "D.1.1.b.1 Půdorys, D.1.1.b.13 Výkres tvaru - boky kabelové šachty v  manipulační šachty; délka x výška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</si>
  <si>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</si>
  <si>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</si>
  <si>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2029858433</t>
  </si>
  <si>
    <t>https://podminky.urs.cz/item/CS_URS_2025_01/321351020</t>
  </si>
  <si>
    <t>2,62*3,7 "D.1.1.b.1 Půdorys, D.1.1.b.13 Výkres tvaru - povodní oblouk manipulační šachty; délka x výška</t>
  </si>
  <si>
    <t>4,7*2,9 "D.1.1.b.1 Půdorys, D.1.1.b.13 Výkres tvaru - návodní oblouk manipulační šachty; délka x výška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</si>
  <si>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</si>
  <si>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</si>
  <si>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171994858</t>
  </si>
  <si>
    <t>https://podminky.urs.cz/item/CS_URS_2025_01/321352010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</si>
  <si>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</si>
  <si>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</si>
  <si>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2060345371</t>
  </si>
  <si>
    <t>https://podminky.urs.cz/item/CS_URS_2025_01/321352020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</si>
  <si>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</si>
  <si>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</si>
  <si>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-1616616840</t>
  </si>
  <si>
    <t>https://podminky.urs.cz/item/CS_URS_2025_01/321366111</t>
  </si>
  <si>
    <t xml:space="preserve">(36,14+503,6+3195,98+1180,32)/1000  "D.1.1.b.14 Výkres výztuže  - pol. 10, 21-112</t>
  </si>
  <si>
    <t xml:space="preserve">4,916*0,05 "5% přípočet na distanční stoličky pro stabilizaci výztuže ve správné poloze před zalitím betonem 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</si>
  <si>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</si>
  <si>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</si>
  <si>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-986031110</t>
  </si>
  <si>
    <t>https://podminky.urs.cz/item/CS_URS_2025_01/321366112</t>
  </si>
  <si>
    <t xml:space="preserve">(540,36+9360,97)/1000  "D.1.1.b.14 Výkres výztuže  - pol. 10, 21-112</t>
  </si>
  <si>
    <t xml:space="preserve">9,901*0,05 "5% přípočet na distanční stoličky pro stabilizaci výztuže ve správné poloze před zalitím betonem </t>
  </si>
  <si>
    <t>Vodorovné konstrukce</t>
  </si>
  <si>
    <t>457311115</t>
  </si>
  <si>
    <t>Vyrovnávací nebo spádový beton včetně úpravy povrchu C 16/20</t>
  </si>
  <si>
    <t>-1648565560</t>
  </si>
  <si>
    <t>https://podminky.urs.cz/item/CS_URS_2025_01/457311115</t>
  </si>
  <si>
    <t>((1+1,5)/2)*1*(2,7+0,7+1,32+33+2,74) "D.1.1.b.1 Půdorys, D.1.1.b.13 Výkres tvaru - zavazující bet. patka C16/20; šířka v řezu x tloušťka x délka</t>
  </si>
  <si>
    <t>5*0,6*(2,7+0,7+1,32+33+2,74) "D.1.1.b.1 Půdorys, D.1.1.b.13 Výkres tvaru - podkladní beton C16/20; šířka v řezu x tloušťka x délka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</si>
  <si>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</si>
  <si>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</si>
  <si>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1457310664</t>
  </si>
  <si>
    <t>https://podminky.urs.cz/item/CS_URS_2025_01/463211153</t>
  </si>
  <si>
    <t xml:space="preserve">3*1*(2,7+0,7+1,33+16,5+16,5+2,83)  "D.1.1.b.2 Půdorys, D.1.1.b.3 Příčný řez 1 - kamenná rovnanina, hmotnost kamenů 200-500 kg; plocha v řezu x délka</t>
  </si>
  <si>
    <t>463211158</t>
  </si>
  <si>
    <t>Rovnanina z lomového kamene neupraveného pro podélné i příčné objekty objemu přes 3 m3 z kamene tříděného, s urovnáním líce a vyklínováním spár úlomky kamene hmotnost jednotlivých kamenů přes 500 kg</t>
  </si>
  <si>
    <t>-1702948392</t>
  </si>
  <si>
    <t>https://podminky.urs.cz/item/CS_URS_2025_01/463211158</t>
  </si>
  <si>
    <t>13,5*(2,7+0,7+1,33+16,5+16,5+2,83) "D.1.1.b.2 Půdorys, D.1.1.b.3 Příčný řez 1 - kamenná rovnanina, hmotnost kamenů nad 500 kg; plocha v řezu x délka</t>
  </si>
  <si>
    <t>150*1 "C.4 Speciální situační výkres - kamenná rovnanina pod jezem podél rybího přechodu; plocha x tloušťka</t>
  </si>
  <si>
    <t>911121111</t>
  </si>
  <si>
    <t>Montáž zábradlí ocelového přichyceného vruty do betonového podkladu</t>
  </si>
  <si>
    <t>-863838270</t>
  </si>
  <si>
    <t>https://podminky.urs.cz/item/CS_URS_2025_01/911121111</t>
  </si>
  <si>
    <t>15,7 "D.1.1.b.1 Půdorys, D.1.1.b.6 Manipulační šachta - nové zábradlí na manipulační šachtě; délka dle CAD</t>
  </si>
  <si>
    <t>M553423</t>
  </si>
  <si>
    <t>zábradlí s výplní z pásoviny 6x40 mm, sloupky SHS profil 50x5, horní kotvení - ocel S 235 s žárovým zinkováním ponorem tl. 100 µm na bázi TiZn</t>
  </si>
  <si>
    <t>-626691522</t>
  </si>
  <si>
    <t>Poznámka k položce:_x000d_
- včetně spojovacího a kotevního materiálu_x000d_
- včetně uzamykatelné branky pro sestup do prostoru jezu z koruny manipulační šachty_x000d_
- včetně madel navařenými na ocelové sloupy zábradlí pro zajištění výstupu ze stupadlového žebříku</t>
  </si>
  <si>
    <t>1612082923</t>
  </si>
  <si>
    <t>1,2*0,75 "D.1.1.b.1 Půdorys, D.1.1.b.6 Manipulační šachta - hrazení přepadu mezi tlakovou a vypouštěcí šachtou; šířka x výška</t>
  </si>
  <si>
    <t>936501111</t>
  </si>
  <si>
    <t>Limnigrafická lať osazená v jakémkoliv sklonu</t>
  </si>
  <si>
    <t>-1987357636</t>
  </si>
  <si>
    <t>https://podminky.urs.cz/item/CS_URS_2025_01/936501111</t>
  </si>
  <si>
    <t>3,15 "D.1.1.b.1 Těleso jezu půdorys - vodočetná lať na manipulační šachtě na straně ke štěrkové propusti</t>
  </si>
  <si>
    <t>953334423</t>
  </si>
  <si>
    <t>Těsnící plech do pracovních spar betonových konstrukcí horizontálních i vertikálních (podlaha - zeď, zeď - strop a technologických) délky do 2,5 m s nožičkou s bitumenovým povrchem oboustranným, šířky 160 mm</t>
  </si>
  <si>
    <t>-1793351077</t>
  </si>
  <si>
    <t>https://podminky.urs.cz/item/CS_URS_2025_01/953334423</t>
  </si>
  <si>
    <t>2*17,3 "D.1.1.b.1, D.1.1.b.13 Výkres tvaru - těsnění pracovních spar ve dně; počet x obvod</t>
  </si>
  <si>
    <t>17,3 "D.1.1.b.1, D.1.1.b.13 Výkres tvaru - těsnění pracovních spar ve stropě; obvod</t>
  </si>
  <si>
    <t>1,08+3,53+1,1 "D.1.1.b.1, D.1.1.b.13 Výkres tvaru - těsnění pracovníspáry dno komory - základ jezu; délka</t>
  </si>
  <si>
    <t>2*37,53 "D.1.1.b.1, D.1.1.b.13 Výkres tvaru - těsnění pracovní spáry v základu jezu; obě strany x délka</t>
  </si>
  <si>
    <t>2*(2,7+0,7+1,32)+4,61 "D.1.1.b.1, D.1.1.b.13 Výkres tvaru - těsnění pracovní spáry základ jezu - křídlo jezu; délky</t>
  </si>
  <si>
    <t>R95333411</t>
  </si>
  <si>
    <t>Bobtnavý pásek do pracovních spar betonových konstrukcí bentonitový, rozměru 23 x 15 mm</t>
  </si>
  <si>
    <t>-177412429</t>
  </si>
  <si>
    <t>997</t>
  </si>
  <si>
    <t>Přesun sutě</t>
  </si>
  <si>
    <t>R997002</t>
  </si>
  <si>
    <t>Vodorovné přemístění suti vč. uložení na skládku (poplatku) dle platné legislativy</t>
  </si>
  <si>
    <t>-954225097</t>
  </si>
  <si>
    <t>5,75*4,95*2,5 "D.1.1.b.1 Podrobný půdorys, D.1.1.b. Manipulační šachta - bourání stávajícího pilíře - vyšší část; půdorysná plocha x výška x hmot</t>
  </si>
  <si>
    <t>3,2*3,6*2,5 "D.1.1.b.1 Podrobný půdorys, D.1.1.b. Manipulační šachta - bourání stávajícího pilíře - nižší část; půdorysná plocha x výška x hmot</t>
  </si>
  <si>
    <t>R997006</t>
  </si>
  <si>
    <t>Vodorovné přemístění dřevěného stavebního odpadu vč. uložení na skládku (poplatku) dle platné legislativy</t>
  </si>
  <si>
    <t>-1863233560</t>
  </si>
  <si>
    <t>19,8*(18,45/2)*0,1 "D.1.1.b.1 Půdorys, D.1.1.b.4 Příčný řez 2 - likvidace stávajícího jezu mezi řezy 1 a 2; plocha v řezu x délka x 10% objemu výkopu</t>
  </si>
  <si>
    <t>111275753</t>
  </si>
  <si>
    <t>SO 01.2 - Štěrková propusť</t>
  </si>
  <si>
    <t>124253100</t>
  </si>
  <si>
    <t>Vykopávky pro koryta vodotečí strojně v hornině třídy těžitelnosti I skupiny 3 do 100 m3</t>
  </si>
  <si>
    <t>-1896569912</t>
  </si>
  <si>
    <t>https://podminky.urs.cz/item/CS_URS_2025_01/124253100</t>
  </si>
  <si>
    <t>2,75*4,8 "D.1.1.b.1 Těleso jezu - podrobný půdorys, D.1.1.b.5 Příčný řez 3 - zavazující betonová patka; plocha v řezu x délka</t>
  </si>
  <si>
    <t>9,8*4,8 "D.1.1.b.1 Těleso jezu - podrobný půdorys, D.1.1.b.5 Příčný řez 3 - výkop pro rovnaninu pod propustí; plocha v řezu x délka</t>
  </si>
  <si>
    <t>151101202</t>
  </si>
  <si>
    <t>Zřízení pažení stěn výkopu bez rozepření nebo vzepření příložné, hloubky přes 4 do 8 m</t>
  </si>
  <si>
    <t>330551740</t>
  </si>
  <si>
    <t>https://podminky.urs.cz/item/CS_URS_2025_01/151101202</t>
  </si>
  <si>
    <t>(4,63+1,22)*4,3 "D.1.1.b.1 Podrobný půdorys, D.1.1.b.2 Podélný řez - rozepření stávající odhalené zdi MVE proti nové šachtě; délka x výška</t>
  </si>
  <si>
    <t>151101212</t>
  </si>
  <si>
    <t>Odstranění pažení stěn výkopu bez rozepření nebo vzepření s uložením pažin na vzdálenost do 3 m od okraje výkopu příložné, hloubky přes 4 do 8 m</t>
  </si>
  <si>
    <t>-1885084898</t>
  </si>
  <si>
    <t>https://podminky.urs.cz/item/CS_URS_2025_01/151101212</t>
  </si>
  <si>
    <t>129911123</t>
  </si>
  <si>
    <t>Bourání konstrukcí v odkopávkách a prokopávkách ručně s přemístěním suti na hromady na vzdálenost do 20 m nebo s naložením na dopravní prostředek z betonu železového nebo předpjatého</t>
  </si>
  <si>
    <t>1480959006</t>
  </si>
  <si>
    <t>https://podminky.urs.cz/item/CS_URS_2025_01/129911123</t>
  </si>
  <si>
    <t>(4,63+1,22)*0,5*2,5 "D.1.1.b.1 Podrobný půdorys, D.1.1.b.2 Podélný řez - odbourání stávající zdi u MVE; délka x tloušťka x výška</t>
  </si>
  <si>
    <t xml:space="preserve">29,98*2,5 "D.1.1.b.1 Podrobný půdorys, D.1.1.b.2 Podélný řez - odbourání stávajícího dna propusti u MVE; plocha dle CAD x tloušťka </t>
  </si>
  <si>
    <t>151101302</t>
  </si>
  <si>
    <t>Zřízení rozepření zapažených stěn výkopů s potřebným přepažováním při pažení příložném, hloubky přes 4 do 8 m</t>
  </si>
  <si>
    <t>421584669</t>
  </si>
  <si>
    <t>https://podminky.urs.cz/item/CS_URS_2025_01/151101302</t>
  </si>
  <si>
    <t>(4,63+1,22)*4,3*4,8 "D.1.1.b.1 Podrobný půdorys, D.1.1.b.2 Podélný řez - rozepření stávající odhalené zdi MVE proti nové šachtě; délka x výška x šířka</t>
  </si>
  <si>
    <t>151101312</t>
  </si>
  <si>
    <t>Odstranění rozepření stěn výkopů s uložením materiálu na vzdálenost do 3 m od okraje výkopu pažení příložného, hloubky přes 4 do 8 m</t>
  </si>
  <si>
    <t>-1871663668</t>
  </si>
  <si>
    <t>https://podminky.urs.cz/item/CS_URS_2025_01/151101312</t>
  </si>
  <si>
    <t>-46461745</t>
  </si>
  <si>
    <t>34 "D.1.1.b.1 Podrobný půdorys - zaříznutí štětovnic osazených do předvrtů</t>
  </si>
  <si>
    <t>1388601818</t>
  </si>
  <si>
    <t>(1+1,77+2,52+1,2+1,8)*6 "D.1.1.b.1 Podrobný půdorys - osazení štětovnic do předvrtů na návodní straně; délka stěny x délka štětovnic</t>
  </si>
  <si>
    <t>(5,46+2,83+1,8)*6 "D.1.1.b.1 Podrobný půdorys - osazení štětovnic do předvrtů na povodní straně; délka stěny x délka štětovnic</t>
  </si>
  <si>
    <t>-1749464076</t>
  </si>
  <si>
    <t>Poznámka k položce:_x000d_
- částečný přesah terasy MVE cca 30 cm na krajnní bod štětovnicové stěny, v případě nemožnosti beranění do zámku poseldní štětovnici zaberanit šikmo</t>
  </si>
  <si>
    <t>2*6 "D.1.1.b.1 Podrobný půdorys - osazení štětovnic do předvrtů na návodní straně - část u MVE; délka stěny x délka štětovnic</t>
  </si>
  <si>
    <t>-569194888</t>
  </si>
  <si>
    <t>1488967661</t>
  </si>
  <si>
    <t>514256723</t>
  </si>
  <si>
    <t>(3+1,77+2,52+1,2+1,8)*6*(123,5/1000) "D.1.1.b.1 Podrobný půdorys - osazení štětovnic do předvrtů na návodní straně; délka stěny x délka štětovnic x hm</t>
  </si>
  <si>
    <t>(5,46+2,83+1,8)*6*(123,5/1000) "D.1.1.b.1 Podrobný půdorys - osazení štětovnic do předvrtů na povodní straně; délka stěny x délka štětovnic x hm</t>
  </si>
  <si>
    <t>153126131</t>
  </si>
  <si>
    <t>Kleštiny nebo převázky pro hradicí stěny ze dřeva beraněné, nasazené nebo tabulové z terénu demontáž</t>
  </si>
  <si>
    <t>-1081250005</t>
  </si>
  <si>
    <t>https://podminky.urs.cz/item/CS_URS_2025_01/153126131</t>
  </si>
  <si>
    <t>3,55*2,5*0,1 "D.1.1.b.1 Podrobný půdorys, D.1.1.b.2 Podélný profil - demontáž hradící stěny stávajícího stavidla; šířka x výška x tloušťka</t>
  </si>
  <si>
    <t>-1258488160</t>
  </si>
  <si>
    <t>224211114</t>
  </si>
  <si>
    <t>Maloprofilové vrty průběžným sacím vrtáním průměru přes 56 do 93 mm do úklonu 45° v hl 0 až 25 m v hornině tř. III a IV</t>
  </si>
  <si>
    <t>-378991507</t>
  </si>
  <si>
    <t>https://podminky.urs.cz/item/CS_URS_2025_01/224211114</t>
  </si>
  <si>
    <t>2*12*4 "D.1.1.b.1 Podrobný půdorys, D.1.1.b.2 Podélný řez - vrt zeminou pro dodatečnou injektáž pod MVE; dvě řady x počet na řadu x délka</t>
  </si>
  <si>
    <t>227111112</t>
  </si>
  <si>
    <t>Odpažení maloprofilových vrtů průměru přes 56 do 93 mm</t>
  </si>
  <si>
    <t>243422580</t>
  </si>
  <si>
    <t>https://podminky.urs.cz/item/CS_URS_2025_01/227111112</t>
  </si>
  <si>
    <t>225211114</t>
  </si>
  <si>
    <t>Maloprofilové vrty jádrové průměru přes 56 do 93 mm do úklonu 45° v hl 0 až 25 m v hornině tř. III a IV</t>
  </si>
  <si>
    <t>-1830538511</t>
  </si>
  <si>
    <t>https://podminky.urs.cz/item/CS_URS_2025_01/225211114</t>
  </si>
  <si>
    <t>2*12*0,8 "D.1.1.b.1 Podrobný půdorys, D.1.1.b.2 Podélný řez - vrt přes konstrukci pro dodatečnou injektáž pod MVE; dvě řady x počet na řadu x délka</t>
  </si>
  <si>
    <t>226112413</t>
  </si>
  <si>
    <t>Velkoprofilové vrty náběrovým vrtáním svislé nezapažené průměru přes 650 do 850 mm, v hl přes 5 m v hornině tř. III</t>
  </si>
  <si>
    <t>694913774</t>
  </si>
  <si>
    <t>https://podminky.urs.cz/item/CS_URS_2025_01/226112413</t>
  </si>
  <si>
    <t>30*5,5 "D.1.1.b.1 Podrobný půdorys - předvrty pro štětovnice; počet x délka</t>
  </si>
  <si>
    <t>227211114</t>
  </si>
  <si>
    <t>Odpažení velkoprofilových vrtů průměru přes 650 do 850 mm</t>
  </si>
  <si>
    <t>665390551</t>
  </si>
  <si>
    <t>https://podminky.urs.cz/item/CS_URS_2025_01/227211114</t>
  </si>
  <si>
    <t>231211313</t>
  </si>
  <si>
    <t>Zřízení výplně pilot zapažených s vytažením pažnic z vrtu svislých z betonu prostého, v hl od 0 do 30 m, při průměru piloty přes 650 do 1250 mm</t>
  </si>
  <si>
    <t>1366441037</t>
  </si>
  <si>
    <t>https://podminky.urs.cz/item/CS_URS_2025_01/231211313</t>
  </si>
  <si>
    <t>30*5,5 "D.1.1.b.1 Podrobný půdorys - výplň předvrtu pro štětovnice; počet x průměrná délka</t>
  </si>
  <si>
    <t>M2611219</t>
  </si>
  <si>
    <t>jílocementová výplň</t>
  </si>
  <si>
    <t>101086141</t>
  </si>
  <si>
    <t>30*5,5*(0,4*0,4*pi) "D.1.1.b.1 Podrobný půdorys - výplň předvrtu pro štětovnice; počet x průměrná délka x průměr</t>
  </si>
  <si>
    <t>281604111</t>
  </si>
  <si>
    <t>Injektování aktivovanými směsmi vzestupné, tlakem do 0,60 MPa</t>
  </si>
  <si>
    <t>hod</t>
  </si>
  <si>
    <t>-1180503520</t>
  </si>
  <si>
    <t>https://podminky.urs.cz/item/CS_URS_2025_01/281604111</t>
  </si>
  <si>
    <t>2*12*4*0,5 "D.1.1.b.1 Podrobný půdorys, D.1.1.b.2 Podélný řez - dodatečná injektáž pod MVE; dvě řady x počet na řadu x délka x 0,5 h/m vrtu</t>
  </si>
  <si>
    <t>M58522148</t>
  </si>
  <si>
    <t>materál suspenze na bázi jílocementu, konkrétní složení suspenze je odpovědností zhotovitele a přesnou spotřebu směsi (popř. odlišnou od výkazu výměr) je zhotovitel povinen zohlednit již v nabídkové ceně</t>
  </si>
  <si>
    <t>-1142176153</t>
  </si>
  <si>
    <t>Poznámka k položce:_x000d_
- jílocementová suspenze bude z vody a portlandského struskového cementu s příměsí aktivovaného bentonitu, pro vyplnění mezer v zemním štěrkovém prostředí</t>
  </si>
  <si>
    <t>2*12*4*0,5*150*1,35/1000"D.1.1.b.1 Podrobný půdorys, D.1.1.b.2 Podélný řez - dod. injektáž pod MVE; dvě řady x počet na řadu x délka x spotřeba x hmot</t>
  </si>
  <si>
    <t>282606011</t>
  </si>
  <si>
    <t>Trysková injektáž sloupů ve standardních podmínkách, průměru do 1000 mm</t>
  </si>
  <si>
    <t>34160046</t>
  </si>
  <si>
    <t>https://podminky.urs.cz/item/CS_URS_2021_01/282606011</t>
  </si>
  <si>
    <t>10*7 "D.1.1.b.1 Podrobný půdorys, D.1.1.b.2 Podélný řez - trysková injektáž; počet sloupů x délka</t>
  </si>
  <si>
    <t>M5852215</t>
  </si>
  <si>
    <t>cement struskoportlandský CEM II/B-M 32.5 R VL, s přísadou zabraňující rozplavování a přísadou urychlovače tuhnutí směsi</t>
  </si>
  <si>
    <t>-1489515719</t>
  </si>
  <si>
    <t>Poznámka k položce:_x000d_
- minimální kryxchelná pevnost směsi v tlaku bude 4 MPa</t>
  </si>
  <si>
    <t xml:space="preserve">10*((0,4*0,4*pi)*7)*0,4*1,35 "D.1.1.b.1 Podrobný půdorys, D.1.1.b.2 Podélný řez - trysková injektáž; počet sloupů x plocha x délka x spotřeba x hust. </t>
  </si>
  <si>
    <t>806929379</t>
  </si>
  <si>
    <t>4,4*2,95*(35/1000) "D.1.1.b.1 Půdorys, D.1.1.b.6 Manipulační šachta - hradící tabule provizorního hrazení na návodní straně; šířka x výška</t>
  </si>
  <si>
    <t>4,4*2,95*(35/1000) "D.1.1.b.1 Půdorys, D.1.1.b.6 Manipulační šachta - hradící tabule provizorního hrazení na povodní straně; šířka x výška</t>
  </si>
  <si>
    <t>M194183</t>
  </si>
  <si>
    <t>hliníkové provizorní hrazení, hradící tabule délky cca 4,4 m</t>
  </si>
  <si>
    <t>1910159657</t>
  </si>
  <si>
    <t>4,4*2,95 "D.1.1.b.1 Půdorys, D.1.1.b.6 Manipulační šachta - hradící tabule provizorního hrazení štěrkové propusti na návodní straně; šířka x výška</t>
  </si>
  <si>
    <t>4,4*2,95 "D.1.1.b.1 Půdorys, D.1.1.b.6 Manipulační šachta - hradící tabule provizorního hrazení štěrkové propusti na povodní straně; šířka x výška</t>
  </si>
  <si>
    <t>-868254164</t>
  </si>
  <si>
    <t>Poznámka k položce:_x000d_
- včetně uložení do skladovacího stojanu (regálu)</t>
  </si>
  <si>
    <t>1332946596</t>
  </si>
  <si>
    <t>6,62*4,88*1,4 "D.1.1.b.1 Těleso jezu - podrobný půdorys, D.1.1.b.5 Příčný řez 3 - dno propustě z betonu C 30/37 XC4 XF3; délka x šířka x tloušťka</t>
  </si>
  <si>
    <t>2,7*3,15 "D.1.1.b.13 Výkres tvaru - stěna propustě z betonu C 30/37 XC4 XF3; plocha v půdorysu x výška</t>
  </si>
  <si>
    <t>2007466035</t>
  </si>
  <si>
    <t xml:space="preserve">2*4,8*1,4  "D.1.1.b.13 Výkres tvaru  - bednění čel dna propustě</t>
  </si>
  <si>
    <t xml:space="preserve">4,86*3,15+1,53*2,52  "D.1.1.b.13 Výkres tvaru  - bednění líce stěny propustě; délka vyšší části x výška + délka nižší části x výška </t>
  </si>
  <si>
    <t>-1442746316</t>
  </si>
  <si>
    <t xml:space="preserve">0,65*3,15  "D.1.1.b.13 Výkres tvaru  - bednění zaobleného čela stěny propustě; délka vyšší části x výška + délka nižší části x výška </t>
  </si>
  <si>
    <t>1611841178</t>
  </si>
  <si>
    <t>462545891</t>
  </si>
  <si>
    <t>-1149470111</t>
  </si>
  <si>
    <t xml:space="preserve">(90,83+1091,38)/1000  "D.1.1.b.14 Výkres výztuže  - pol. 1-9, 11-20</t>
  </si>
  <si>
    <t xml:space="preserve">0,215*0,05 "5% přípočet na distanční stoličky pro stabilizaci výztuže ve správné poloze před zalitím betonem </t>
  </si>
  <si>
    <t>-1070413755</t>
  </si>
  <si>
    <t xml:space="preserve">(343,65+608,93+2469,6)/1000  "D.1.1.b.14 Výkres výztuže  - pol. 1-9, 11-20</t>
  </si>
  <si>
    <t xml:space="preserve">3,422*0,05 "5% přípočet na distanční stoličky pro stabilizaci výztuže ve správné poloze před zalitím betonem </t>
  </si>
  <si>
    <t>1934106976</t>
  </si>
  <si>
    <t>2,73*1*4,8 "D.1.1.b.1 Těleso jezu - podrobný půdorys, D.1.1.b.5 Příčný řez 3 - zavazující betonová patka C16/20; šířka v řezu x tloušťka x délka</t>
  </si>
  <si>
    <t>6,62*0,6*4,8 "D.1.1.b.1 Těleso jezu - podrobný půdorys, D.1.1.b.5 Příčný řez 3 - podkladní beton C16/20; šířka v řezu x tloušťka x délka</t>
  </si>
  <si>
    <t>-869471975</t>
  </si>
  <si>
    <t>2,9*5,46 "D.1.1.b.2 Těleso jezu - podrobný půdorys, D.1.1.b.5 Příčný řez 3 - kamenná rovnanina, hmotnost kamenů 200-500 kg; plocha v řezu x délka</t>
  </si>
  <si>
    <t>-1761272077</t>
  </si>
  <si>
    <t>11,5*5,46 "D.1.1.b.2 Těleso jezu - podrobný půdorys, D.1.1.b.5 Příčný řez 3 - kamenná rovnanina, hmotnost kamenů nad 500 kg; plocha v řezu x délka</t>
  </si>
  <si>
    <t>-1593458642</t>
  </si>
  <si>
    <t>2,25+1,15 "D.1.1.b.1 Těleso jezu - podrobný půdorys - nové zábradlí na nové zdi; délka za lávkou + délka před lávkou</t>
  </si>
  <si>
    <t>M553422</t>
  </si>
  <si>
    <t>36767687</t>
  </si>
  <si>
    <t>Poznámka k položce:_x000d_
- včetně spojovacího a kotevního materiálu</t>
  </si>
  <si>
    <t>-1116670616</t>
  </si>
  <si>
    <t>2*6,345 "D.1.1.b.1, D.1.1.b.13 Výkres tvaru - těsnění pracovních spar ve stěně; počet x délka</t>
  </si>
  <si>
    <t>2*(1,305+3,48+1,83) "D.1.1.b.1, D.1.1.b.13 Výkres tvaru - těsnění pracovních spar ve dně; počet x délka</t>
  </si>
  <si>
    <t>2*6,84 "D.1.1.b.1, D.1.1.b.13 Výkres tvaru - těsnění pracovních spar dno propusti - dno šachty; počet x délka</t>
  </si>
  <si>
    <t>2*3,15 "D.1.1.b.1, D.1.1.b.13 Výkres tvaru - těsnění svislých pracovních spar ve stěně; počet x délka</t>
  </si>
  <si>
    <t>-1151176514</t>
  </si>
  <si>
    <t>-1607277799</t>
  </si>
  <si>
    <t>2*2 "D.1.1.b.5 Těleso jezu - příčný řez 3 - svislé drážky provizorního hliníkového hrazení; dvoje drážky x obě strany</t>
  </si>
  <si>
    <t>2 "D.1.1.b.5 Těleso jezu - příčný řez 3 - dosedací práh provizorního hliníkového hrazení; dvoje drážky</t>
  </si>
  <si>
    <t>ocel profil U150 x 75 x 9,0/9,0, materiál nerez 1.4301, s přivařenými kotevními trny</t>
  </si>
  <si>
    <t>-1413601858</t>
  </si>
  <si>
    <t>Poznámka k položce:_x000d_
- geometrie prvku dle D.1.1.b.5_x000d_
- hmotnost 21 kg/mb</t>
  </si>
  <si>
    <t>2*(2*3,15) "D.1.1.b.5 Těleso jezu - příčný řez 3 - svislé drážky provizorního hliníkového hrazení; dvoje drážky x obě strany x délka</t>
  </si>
  <si>
    <t>2*4,6 "D.1.1.b.5 Těleso jezu - příčný řez 3 - dosedací práh provizorního hliníkového hrazení; dvoje drážky x délka</t>
  </si>
  <si>
    <t>953961214</t>
  </si>
  <si>
    <t>Kotva chemická s vyvrtáním otvoru do betonu, železobetonu nebo tvrdého kamene chemická patrona, velikost M 16, hloubka 125 mm</t>
  </si>
  <si>
    <t>-1888467305</t>
  </si>
  <si>
    <t>https://podminky.urs.cz/item/CS_URS_2025_01/953961214</t>
  </si>
  <si>
    <t>4 "D.1.1.b.7 Ocelové konstrukce - kotevní tyče lávky</t>
  </si>
  <si>
    <t>953965131</t>
  </si>
  <si>
    <t>Kotva chemická s vyvrtáním otvoru kotevní šrouby pro chemické kotvy, velikost M 16, délka 190 mm</t>
  </si>
  <si>
    <t>131398145</t>
  </si>
  <si>
    <t>https://podminky.urs.cz/item/CS_URS_2025_01/953965131</t>
  </si>
  <si>
    <t>963051111</t>
  </si>
  <si>
    <t>Bourání mostních konstrukcí nosných konstrukcí ze železového betonu</t>
  </si>
  <si>
    <t>-256210088</t>
  </si>
  <si>
    <t>https://podminky.urs.cz/item/CS_URS_2025_01/963051111</t>
  </si>
  <si>
    <t>4,4*1,1*0,25 "D.1.1.b.1 Těleso jezu - podrobný půdorys - bourání stávající betonové lávky podél stavidla; délka x šířka x tloušťka</t>
  </si>
  <si>
    <t>966075141</t>
  </si>
  <si>
    <t>Odstranění různých konstrukcí na mostech kovového zábradlí vcelku</t>
  </si>
  <si>
    <t>-1419887188</t>
  </si>
  <si>
    <t>https://podminky.urs.cz/item/CS_URS_2025_01/966075141</t>
  </si>
  <si>
    <t>7,5 "D.1.1.b.5 Těleso jezu - příčný řez 3 - demontáž stávajícího zábradlí</t>
  </si>
  <si>
    <t>-29882555</t>
  </si>
  <si>
    <t>((4,63+1,22)*0,5*2,5)*2,5 "D.1.1.b.1 Podrobný půdorys, D.1.1.b.2 Podélný řez - odbourání stávající zdi u MVE; délka x tloušťka x výška x hmotnost</t>
  </si>
  <si>
    <t>(29,98*2,5)*2,5 "D.1.1.b.1 Podrobný půdorys, D.1.1.b.2 Podélný řez - odbourání stávajícího dna propusti u MVE; plocha dle CAD x tloušťka x hmotnost</t>
  </si>
  <si>
    <t>2,904 "D.1.1.b.1 Těleso jezu - podrobný půdorys - bourání stávající betonové lávky podél stavidla; hmotnost dle TOv pol. 963051111, sloupec Suť celkem</t>
  </si>
  <si>
    <t>R997005</t>
  </si>
  <si>
    <t>Vodorovné přemístění kovového odpadu do místa likvidace dle platné legislativy</t>
  </si>
  <si>
    <t>349013795</t>
  </si>
  <si>
    <t>0,054 "D.1.1.b.5 Těleso jezu - příčný řez 3 - likvidace stávajícího zábradlí; hmotnost dle TOV pol. 966075141, sloupec Suť celkem</t>
  </si>
  <si>
    <t>1,1 "D.1.1.b.1 Těleso jezu - podrobný půdorys - demontáž stávajícího stavidla</t>
  </si>
  <si>
    <t xml:space="preserve">0,1 "D.1.1.b.1 Těleso jezu - podrobný půdorys - demontáž ocelových nosníků stávající betonové lávky </t>
  </si>
  <si>
    <t>R997005.1</t>
  </si>
  <si>
    <t>Výzisk - prodej kovového odpadu</t>
  </si>
  <si>
    <t>1065265473</t>
  </si>
  <si>
    <t>-54 "D.1.1.b.5 Těleso jezu - příčný řez 3 - likvidace stávajícího zábradlí; hmotnost dle TOV pol. 966075141, sloupec Suť celkem</t>
  </si>
  <si>
    <t>-1100 "D.1.1.b.1 Těleso jezu - podrobný půdorys - demontáž stávajícího stavidla</t>
  </si>
  <si>
    <t xml:space="preserve">-100 "D.1.1.b.1 Těleso jezu - podrobný půdorys - demontáž ocelových nosníků stávající betonové lávky </t>
  </si>
  <si>
    <t>-1014527829</t>
  </si>
  <si>
    <t>3,55*2,5*0,1*1 "D.1.1.b.1 Podrobný půdorys, D.1.1.b.2 Podélný profil - demontáž hradící stěny stávajícího stavidla; šířka x výška x tloušťka x hmot.</t>
  </si>
  <si>
    <t>1919264083</t>
  </si>
  <si>
    <t>767590110</t>
  </si>
  <si>
    <t>Montáž podlahových konstrukcí podlahových roštů, podlah připevněných svařováním</t>
  </si>
  <si>
    <t>426204158</t>
  </si>
  <si>
    <t>https://podminky.urs.cz/item/CS_URS_2021_01/767590110</t>
  </si>
  <si>
    <t>192 "montáž pororoštů lávky, hmotnost dle pol. 55347059</t>
  </si>
  <si>
    <t>55347059</t>
  </si>
  <si>
    <t>rošt podlahový svařovaný žárově zinkovaný velikost 30/3mm 1200x1000mm</t>
  </si>
  <si>
    <t>1143434379</t>
  </si>
  <si>
    <t>5 "D.1.1.b.7 Ocelové konstrukce - pochozí pororošty lávky SP-30/3-34/38 zinkovaný</t>
  </si>
  <si>
    <t>767590192</t>
  </si>
  <si>
    <t>Montáž podlahových konstrukcí podlahových roštů, podlah připevněných Příplatek k cenám za úpravu roštů (krácení)</t>
  </si>
  <si>
    <t>-1292176343</t>
  </si>
  <si>
    <t>https://podminky.urs.cz/item/CS_URS_2025_01/767590192</t>
  </si>
  <si>
    <t>1,2 "D.1.1.b.7 Ocelové konstrukce - pochozí pororošty lávky SP-30/3-34/38 zinkovaný, zakrácení posledního roštu</t>
  </si>
  <si>
    <t>767995114</t>
  </si>
  <si>
    <t>Montáž ostatních atypických zámečnických konstrukcí hmotnosti přes 20 do 50 kg</t>
  </si>
  <si>
    <t>-1159895790</t>
  </si>
  <si>
    <t>https://podminky.urs.cz/item/CS_URS_2025_01/767995114</t>
  </si>
  <si>
    <t>7*30 "D.1.1.b.1 Těleso jezu - podrobný půdorys - zpětná montáž stávající ocelové lávky kolem MVE; déélka x hmotnost na mb</t>
  </si>
  <si>
    <t>1375892613</t>
  </si>
  <si>
    <t>330 "D.1.1.b.7 Ocelové konstrukce - nosná konstrukce lávky</t>
  </si>
  <si>
    <t>2*4,8*45 "D.1.1.b.7 Ocelové konstrukce - konstrukce zábradlí; obě strany x délka x hmotnost na mb</t>
  </si>
  <si>
    <t>M01.3</t>
  </si>
  <si>
    <t>ocelová konstrukce lávky - ocel S 235 s žárovým zinkováním ponorem tl. 100 µm na bázi TiZn</t>
  </si>
  <si>
    <t>731739030</t>
  </si>
  <si>
    <t>31111008</t>
  </si>
  <si>
    <t>matice přesná šestihranná Pz DIN 934-8 M16</t>
  </si>
  <si>
    <t>100 kus</t>
  </si>
  <si>
    <t>1600270306</t>
  </si>
  <si>
    <t>4/100 "D.1.1.b.7 Ocelové konstrukce - matice M16 kotevní tyče lávky</t>
  </si>
  <si>
    <t>31120008</t>
  </si>
  <si>
    <t>podložka DIN 125-A ZB D 16mm</t>
  </si>
  <si>
    <t>2139747752</t>
  </si>
  <si>
    <t>4/100 "D.1.1.b.7 Ocelové konstrukce - podložka M16 kotevní tyče lávky</t>
  </si>
  <si>
    <t>M156192</t>
  </si>
  <si>
    <t>krytka plastová pro matici M16</t>
  </si>
  <si>
    <t>-1669306075</t>
  </si>
  <si>
    <t>4 "D.1.1.b.7 Ocelové konstrukce - krytka kotevní tyče lávky</t>
  </si>
  <si>
    <t>767996702</t>
  </si>
  <si>
    <t>Demontáž ostatních zámečnických konstrukcí řezáním o hmotnosti jednotlivých dílů přes 50 do 100 kg</t>
  </si>
  <si>
    <t>154776713</t>
  </si>
  <si>
    <t>https://podminky.urs.cz/item/CS_URS_2025_01/767996702</t>
  </si>
  <si>
    <t>1100 "D.1.1.b.1 Těleso jezu - podrobný půdorys - demontáž stávajícího stavidla</t>
  </si>
  <si>
    <t xml:space="preserve">100 "D.1.1.b.1 Těleso jezu - podrobný půdorys - demontáž ocelových nosníků stávající betonové lávky </t>
  </si>
  <si>
    <t>767996801</t>
  </si>
  <si>
    <t>Demontáž ostatních zámečnických konstrukcí rozebráním o hmotnosti jednotlivých dílů do 50 kg</t>
  </si>
  <si>
    <t>1231238192</t>
  </si>
  <si>
    <t>https://podminky.urs.cz/item/CS_URS_2025_01/767996801</t>
  </si>
  <si>
    <t>Poznámka k položce:_x000d_
- včetně uložení mimo prostor stavby pro zpětnou montáž po dokončení stavby</t>
  </si>
  <si>
    <t>7*30 "D.1.1.b.1 Těleso jezu - podrobný půdorys - demontáž stávající ocelové lávky kolem MVE; délka x hmotnost na mb</t>
  </si>
  <si>
    <t>73339178</t>
  </si>
  <si>
    <t>SO 01.3 - Úprava dna</t>
  </si>
  <si>
    <t>457572111</t>
  </si>
  <si>
    <t>Filtrační vrstvy jakékoliv tloušťky a sklonu ze štěrkopísků se zhutněním do 10 pojezdů/m3, frakce od 0-8 do 0-32 mm</t>
  </si>
  <si>
    <t>257364670</t>
  </si>
  <si>
    <t>https://podminky.urs.cz/item/CS_URS_2025_01/457572111</t>
  </si>
  <si>
    <t>650*0,1 "C.5 Speciální situační výkres, D.1.1.b.4 Příčný jez 2 - kamenná rovnanina nad jezem, hmotnost kamenů nad 200 kg; plocha x tl.</t>
  </si>
  <si>
    <t>1597593104</t>
  </si>
  <si>
    <t>650*0,65 "C.5 Speciální situační výkres, D.1.1.b.4 Příčný jez 2 - kamenná rovnanina nad jezem, hmotnost kamenů nad 200 kg; plocha x tl.</t>
  </si>
  <si>
    <t>-1650809487</t>
  </si>
  <si>
    <t>SO 02 - Rybí přechod - bypass</t>
  </si>
  <si>
    <t xml:space="preserve">    6 - Úpravy povrchů, podlahy a osazování výplní</t>
  </si>
  <si>
    <t xml:space="preserve">    711 - Izolace proti vodě, vlhkosti a plynům</t>
  </si>
  <si>
    <t>114203104</t>
  </si>
  <si>
    <t>Rozebrání dlažeb nebo záhozů s naložením na dopravní prostředek záhozů, rovnanin a soustřeďovacích staveb provedených na sucho</t>
  </si>
  <si>
    <t>774344816</t>
  </si>
  <si>
    <t>https://podminky.urs.cz/item/CS_URS_2025_01/114203104</t>
  </si>
  <si>
    <t>742,05 "F.4 tab vv - Rovnanina obtoku - uložení/rozebrání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</si>
  <si>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</si>
  <si>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</si>
  <si>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-649650470</t>
  </si>
  <si>
    <t>https://podminky.urs.cz/item/CS_URS_2025_01/116951201</t>
  </si>
  <si>
    <t>1*((2,45+4)/2)*8,5 "D.1.1.b.10 Přeložka - zpětný zásyp pro odběrné potrubí v nadjezí; výška x průměrná šířka x délka</t>
  </si>
  <si>
    <t>1,7*((2,45+4,5)/2)*8,5 "D.1.1.b.10 Přeložka - zpětný zásyp pro odběrné potrubí v nadjezí, překop hráze; výška x průměrná šířka x délka</t>
  </si>
  <si>
    <t xml:space="preserve">-(0,62+(0,15*0,15*pi))*17 "odpočet objemu potrubí a obetonování při zpětném zásypu; (plocha obetonování + plocha D300) x délka    </t>
  </si>
  <si>
    <t>917,81 "F.4 tab vv - Zpětný zásyp zeminou z výkopu pro RP</t>
  </si>
  <si>
    <t>58530170</t>
  </si>
  <si>
    <t>vápno nehašené CL 90-Q pro úpravu zemin standardní</t>
  </si>
  <si>
    <t>624988454</t>
  </si>
  <si>
    <t>1*((2,45+4)/2)*8,5*0,07 "D.1.1.b.10 Přeložka - zpětný zásyp pro odběrné potrubí v nadjezí; výška x průměrná šířka x délka x 70 kg/m3</t>
  </si>
  <si>
    <t>1,7*((2,45+4,5)/2)*8,5*0,07 "D.1.1.b.10 Přeložka - zpětný zásyp pro odběrné potrubí v nadjezí, překop hráze; výška x průměrná šířka x délka x 70 kg/m3</t>
  </si>
  <si>
    <t>-(0,62+(0,15*0,15*pi))*17*0,07 "odpočet objemu potrubí a obetonování při zpětném zásypu; (plocha obetonování + plocha D300) x délka x 70 kg/m3</t>
  </si>
  <si>
    <t>917,81*0,07 "F.4 tab vv - Zpětný zásyp zeminou z výkopu pro RP x 70 kg/m3</t>
  </si>
  <si>
    <t>121151123</t>
  </si>
  <si>
    <t>Sejmutí ornice strojně při souvislé ploše přes 500 m2, tl. vrstvy do 200 mm</t>
  </si>
  <si>
    <t>719483115</t>
  </si>
  <si>
    <t>https://podminky.urs.cz/item/CS_URS_2025_01/121151123</t>
  </si>
  <si>
    <t>57,4 "D.1.1.b.10 Přeložka - sejmutí ornice tl. 100 mm; plocha dle CAD</t>
  </si>
  <si>
    <t>678,13 "F.4 tab vv - Sejmutí ornice u RP v tl. 100 mm</t>
  </si>
  <si>
    <t>123252103</t>
  </si>
  <si>
    <t>Vykopávky zářezů se šikmými stěnami pro podzemní vedení strojně v hornině třídy těžitelnosti I skupiny 3 přes 50 do 100 m3</t>
  </si>
  <si>
    <t>1001917963</t>
  </si>
  <si>
    <t>https://podminky.urs.cz/item/CS_URS_2025_01/123252103</t>
  </si>
  <si>
    <t>1*((2,45+4)/2)*8,5 "D.1.1.b.10 Přeložka - rýha pro odběrné potrubí v nadjezí; výška x průměrná šířka x délka</t>
  </si>
  <si>
    <t>1,7*((2,45+4,5)/2)*8,5 "D.1.1.b.10 Přeložka - rýha pro odběrné potrubí v nadjezí, překop hráze; výška x průměrná šířka x délka</t>
  </si>
  <si>
    <t>124253102</t>
  </si>
  <si>
    <t>Vykopávky pro koryta vodotečí strojně v hornině třídy těžitelnosti I skupiny 3 přes 1 000 do 5 000 m3</t>
  </si>
  <si>
    <t>-1245826556</t>
  </si>
  <si>
    <t>https://podminky.urs.cz/item/CS_URS_2025_01/124253102</t>
  </si>
  <si>
    <t>2262,76 "F.4 tab vv - Výkop pro obtok</t>
  </si>
  <si>
    <t>710,88 "F.4 tab vv - Výkop pro RP</t>
  </si>
  <si>
    <t>150*2,25 "C.4 Speciální situační výkres, D.1.1.b.12 Příčné řezy PB, výkop pro kameninu pod RP; plocha dle CAD x tloušťka</t>
  </si>
  <si>
    <t>125703311</t>
  </si>
  <si>
    <t>Čištění melioračních kanálů s úpravou svahu do výšky naplavené vrstvy tloušťky naplavené vrstvy přes 250 do 500 mm, se dnem nezpevněným</t>
  </si>
  <si>
    <t>723043428</t>
  </si>
  <si>
    <t>https://podminky.urs.cz/item/CS_URS_2025_01/125703311</t>
  </si>
  <si>
    <t>0,65*66,5 "D.1.1.b.10 Přeložka - pročištění stávajícího odvodňovacího příkopu; plocha v řezu x délka</t>
  </si>
  <si>
    <t>151101201</t>
  </si>
  <si>
    <t>Zřízení pažení stěn výkopu bez rozepření nebo vzepření příložné, hloubky do 4 m</t>
  </si>
  <si>
    <t>-813689243</t>
  </si>
  <si>
    <t>https://podminky.urs.cz/item/CS_URS_2025_01/151101201</t>
  </si>
  <si>
    <t>2*1*8,5 "D.1.1.b.10 Přeložka - rýha pro odběrné potrubí v nadjezí; obě strany x výška x délka</t>
  </si>
  <si>
    <t>2*1,7*8,5 "D.1.1.b.10 Přeložka - rýha pro odběrné potrubí v nadjezí, překop hráze; obě strany x výška x délka</t>
  </si>
  <si>
    <t>151101211</t>
  </si>
  <si>
    <t>Odstranění pažení stěn výkopu bez rozepření nebo vzepření s uložením pažin na vzdálenost do 3 m od okraje výkopu příložné, hloubky do 4 m</t>
  </si>
  <si>
    <t>644767824</t>
  </si>
  <si>
    <t>https://podminky.urs.cz/item/CS_URS_2025_01/151101211</t>
  </si>
  <si>
    <t>151101301</t>
  </si>
  <si>
    <t>Zřízení rozepření zapažených stěn výkopů s potřebným přepažováním při pažení příložném, hloubky do 4 m</t>
  </si>
  <si>
    <t>-178023495</t>
  </si>
  <si>
    <t>https://podminky.urs.cz/item/CS_URS_2025_01/151101301</t>
  </si>
  <si>
    <t>151101311</t>
  </si>
  <si>
    <t>Odstranění rozepření stěn výkopů s uložením materiálu na vzdálenost do 3 m od okraje výkopu pažení příložného, hloubky do 4 m</t>
  </si>
  <si>
    <t>92341773</t>
  </si>
  <si>
    <t>https://podminky.urs.cz/item/CS_URS_2025_01/151101311</t>
  </si>
  <si>
    <t>-1070512648</t>
  </si>
  <si>
    <t>18 "D.1.1.b.1 Půdorys - trvalá štětovnicová stěna mezi body 9 a 8, definitvní nátok obtokového koryta</t>
  </si>
  <si>
    <t>27 "D.1.1.b.1 Půdorys - trvalá štětovnicová stěna mezi body 8 a 6, definitivní nátok obtokového koryta</t>
  </si>
  <si>
    <t>30 "D.1.1.b.1 Půdorys - trvalá štětovnicová stěna mezi body 2 a 3, definitivní výtok obtokového koryta</t>
  </si>
  <si>
    <t>19 "D.1.1.b.1 Půdorys, D.1.1.b.9 Rybí přechod - štětovnice kolmo na RP, zavázání do podkladního betonu</t>
  </si>
  <si>
    <t>72 "D.1.1.b.1 Půdorys, D.1.1.b.9 Rybí přechod - štětovnice mezi RP a PB ochrannou hrází</t>
  </si>
  <si>
    <t>51 "D.1.1.b.1 Půdorys - trvalá štětovnicová stěna mezi body 5 a 6, přehrazení pro vytvoření obtokového koryta</t>
  </si>
  <si>
    <t>-1332507259</t>
  </si>
  <si>
    <t>(227,7-223,05)*11,4 "D.1.1.b.1 Půdorys, D.1.1.b.9 Rybí přechod - štětovnice kolmo na RP, zavázání do podkladního betonu; rozdíl výšek x délka</t>
  </si>
  <si>
    <t>(227,7-223,05)*43,5 "D.1.1.b.1 Půdorys, D.1.1.b.9 Rybí přechod - štětovnice mezi RP a PB ochrannou hrází; rozdíl výšek x délka</t>
  </si>
  <si>
    <t>1578801884</t>
  </si>
  <si>
    <t>(231,5-223,05)*11 "D.1.1.b.1 Půdorys - trvalá štětovnicová stěna mezi body 9 a 8, přehrazení pro vytvoření obtokového koryta; rozdíl výšek x délka</t>
  </si>
  <si>
    <t>(231,5-223,05)*17 "D.1.1.b.1 Půdorys - trvalá štětovnicová stěna mezi body 8 a 6, přehrazení pro vytvoření obtokového koryta; rozdíl výšek x délka</t>
  </si>
  <si>
    <t>(229,8-223,05)*18,5 "D.1.1.b.1 Půdorys - trvalá štětovnicová stěna mezi body 2 a 3, přehrazení pro vytvoření obtokového koryta; rozdíl výšek x délka</t>
  </si>
  <si>
    <t>((7+8,5)/2)*27,9 "D.1.1.b.1 Půdorys, D.1.1.b.11 Pohled na PB - trvalá štětovnicová stěna mezi body 5 a 6; průměrná výška x délka</t>
  </si>
  <si>
    <t>8,5*5,4 "D.1.1.b.1 Půdorys, D.1.1.b.11 Pohled na PB - trvalá štětovnicová stěna mezi body 5 a 6; výška x délka</t>
  </si>
  <si>
    <t>(230,0-223,05)*17 "D.1.1.b.1 Půdorys - dočasná štětovnicová stěna mezi body 8 a 6, definitivní nátok obtokového koryta; rozdíl výšek x délka</t>
  </si>
  <si>
    <t>(229,8-223,05)*10 "D.1.1.b.1 Půdorys - dočasná štětovnicová stěna mezi body 1 a 2, zahrazení pro vytvoření obtoku; rozdíl výšek x délka</t>
  </si>
  <si>
    <t>(229,8-223,05)*10 "D.1.1.b.1 Půdorys - dočasná štětovnicová stěna mezi body 1 a 2, zahrazení pro stavbu RP; rozdíl výšek x délka</t>
  </si>
  <si>
    <t>898220170</t>
  </si>
  <si>
    <t>1033218113</t>
  </si>
  <si>
    <t>(230,0-223,05)*17 "D.1.1.b.1 Půdorys - trvalá štětovnicová stěna mezi body 8 a 6, definitivní nátok obtokového koryta; rozdíl výšek x délka</t>
  </si>
  <si>
    <t>41117845</t>
  </si>
  <si>
    <t>(231,5-223,05)*17 "D.1.1.b.1 Půdorys - dočasná štětovnicová stěna mezi body 8 a 6, přehrazení pro vytvoření obtokového koryta; rozdíl výšek x délka</t>
  </si>
  <si>
    <t>180350901</t>
  </si>
  <si>
    <t>(230,0-223,05)*11*(123,5/1000) "D.1.1.b.1 Půdorys - trvalá štětovnicová stěna mezi body 9 a 8, definitvní nátok obt. koryta; rozdíl výšek x délka</t>
  </si>
  <si>
    <t>(230,0-223,05)*17*(123,5/1000) "D.1.1.b.1 Půdorys - trvalá štětovnicová stěna mezi body 8 a 6, definitivní nátok obt. koryta; rozdíl výšek x délka</t>
  </si>
  <si>
    <t>(229,8-223,05)*18,5*(123,5/1000) "D.1.1.b.1 Půdorys - trvalá štětovnicová stěna mezi body 2 a 3, přehrazení pro obt. koryto; rozdíl výšek x délka</t>
  </si>
  <si>
    <t>(231,5-223,05)*17*(123,5/1000) "D.1.1.b.1 Půdorys - trvalá štět. stěna mezi body 8 a 6, přehrazení pro obt. koryto; rozdíl výšek x délka x hm.</t>
  </si>
  <si>
    <t>(227,7-223,05)*11,4*(123,5/1000) "D.1.1.b.1 Půdorys, D.1.1.b.9 Rybí přechod - štětovnice kolmo na RP, zavázání; rozdíl výšek x délka x hm.</t>
  </si>
  <si>
    <t>(227,7-223,05)*43,5*(123,5/1000) "D.1.1.b.1 Půdorys, D.1.1.b.9 Rybí přechod - štětovnice mezi RP a PB ochrannou hrází; rozdíl výšek x délka x hm</t>
  </si>
  <si>
    <t xml:space="preserve">((7+8,5)/2)*27,9*(123,5/1000)  "D.1.1.b.1 Půdorys, D.1.1.b.11 Pohled na PB - trvalá štětovnicová stěna mezi body 5 a 6; průměrná výška x délka</t>
  </si>
  <si>
    <t xml:space="preserve">8,5*5,4*(123,5/1000)  "D.1.1.b.1 Půdorys, D.1.1.b.11 Pohled na PB - trvalá štětovnicová stěna mezi body 5 a 6; výška x délka</t>
  </si>
  <si>
    <t>-2099793233</t>
  </si>
  <si>
    <t>(231,5-223,05)*11*(123,5/1000) "D.1.1.b.1 Půdorys - dočasná štět. stěna mezi body 9 a 8, přehrazení pro obt. koryto; rozdíl výšek x délka x hm.</t>
  </si>
  <si>
    <t>(229,8-223,05)*10*(123,5/1000)"D.1.1.b.1 Půdorys - dočasná štětovnicová stěna mezi body 1 a 2, zahrazení pro vytvoření obtoku; rozdíl výšek x dl. x hm</t>
  </si>
  <si>
    <t>178748352</t>
  </si>
  <si>
    <t>(231,5-223,05)*17 "D.1.1.b.1 Půdorys - dočasná štětovnicová stěna mezi body 8 a 6, zprůchodnění obtokového koryta; rozdíl výšek x délka</t>
  </si>
  <si>
    <t>(229,8-223,05)*10 "D.1.1.b.1 Půdorys - dočasná štětovnicová stěna mezi body 1 a 2, zprůchodnění obtoku; rozdíl výšek x délka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</si>
  <si>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</si>
  <si>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</si>
  <si>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1183500258</t>
  </si>
  <si>
    <t>https://podminky.urs.cz/item/CS_URS_2025_01/162251102</t>
  </si>
  <si>
    <t>2*(1*((2,45+4)/2)*8,5) "D.1.1.b.10 Přeložka - zpětný zásyp pro odběrné potrubí, odvoz na deponii a zpět; výška x průměrná šířka x délka</t>
  </si>
  <si>
    <t>2*(1,7*((2,45+4,5)/2)*8,5) "D.1.1.b.10 Přeložka - zpětný zásyp pro překop hráze,odvoz na deponii a zpět, překop hráze; výška x průměrná šířka x délka</t>
  </si>
  <si>
    <t xml:space="preserve">-2*((0,62+(0,15*0,15*pi))*17) "odpočet objemu potrubí a obet. při zpětném zásypu, na deponii a zpět; (plocha obetonování + plocha D300) x délka    </t>
  </si>
  <si>
    <t>2*917,81 "F.4 tab vv - Zpětný zásyp zeminou z výkopu pro RP, odvoz na deponii a zpět</t>
  </si>
  <si>
    <t>162251142</t>
  </si>
  <si>
    <t>Vodorovné přemístění výkopku nebo sypaniny po suchu na obvyklém dopravním prostředku, bez naložení výkopku, avšak se složením bez rozhrnutí z horniny třídy těžitelnosti III skupiny 6 a 7 na vzdálenost přes 20 do 50 m</t>
  </si>
  <si>
    <t>-765125659</t>
  </si>
  <si>
    <t>https://podminky.urs.cz/item/CS_URS_2025_01/162251142</t>
  </si>
  <si>
    <t>2*742,05 "F.4 tab vv - Rovnanina obtoku - uložení/rozebrání, dovoz kamene z deponie a odvoz zpět, dočasné vyuití kamene pro konstrukce v SO 01.1</t>
  </si>
  <si>
    <t>167151111</t>
  </si>
  <si>
    <t>Nakládání, skládání a překládání neulehlého výkopku nebo sypaniny strojně nakládání, množství přes 100 m3, z hornin třídy těžitelnosti I, skupiny 1 až 3</t>
  </si>
  <si>
    <t>-1483373107</t>
  </si>
  <si>
    <t>https://podminky.urs.cz/item/CS_URS_2025_01/167151111</t>
  </si>
  <si>
    <t>1*((2,45+4)/2)*8,5 "D.1.1.b.10 Přeložka - zpětný zásyp pro odběrné potrubí, nakládání na deponii; výška x průměrná šířka x délka</t>
  </si>
  <si>
    <t>1,7*((2,45+4,5)/2)*8,5 "D.1.1.b.10 Přeložka - zpětný zásyp pro překop hráze, nakládání na deponii; výška x průměrná šířka x délka</t>
  </si>
  <si>
    <t xml:space="preserve">-(0,62+(0,15*0,15*pi))*17 "odpočet objemu potrubí a obet. při zpětném zásypu, nakládání na deponii; (plocha obetonování + plocha D300) x délka    </t>
  </si>
  <si>
    <t>917,81 "F4 tab vv - Zpětný zásyp zeminou z výkopu pro RP, nakládání na deponii</t>
  </si>
  <si>
    <t>167151113</t>
  </si>
  <si>
    <t>Nakládání, skládání a překládání neulehlého výkopku nebo sypaniny strojně nakládání, množství přes 100 m3, z hornin třídy těžitelnosti III, skupiny 6 a 7</t>
  </si>
  <si>
    <t>-1217660690</t>
  </si>
  <si>
    <t>https://podminky.urs.cz/item/CS_URS_2025_01/167151113</t>
  </si>
  <si>
    <t>742,05 "F.4 tab vv - Rovnanina obtoku - uložení/rozebrání, nakládání kamene na deponii, dočasné využití kamene pro konstrukce v SO 01.1</t>
  </si>
  <si>
    <t>174151103</t>
  </si>
  <si>
    <t>Zásyp sypaninou z jakékoliv horniny strojně s uložením výkopku ve vrstvách se zhutněním zářezů se šikmými stěnami pro podzemní vedení a kolem objektů zřízených v těchto zářezech</t>
  </si>
  <si>
    <t>-1391597015</t>
  </si>
  <si>
    <t>https://podminky.urs.cz/item/CS_URS_2025_01/174151103</t>
  </si>
  <si>
    <t>181351003</t>
  </si>
  <si>
    <t>Rozprostření a urovnání ornice v rovině nebo ve svahu sklonu do 1:5 strojně při souvislé ploše do 100 m2, tl. vrstvy do 200 mm</t>
  </si>
  <si>
    <t>354846653</t>
  </si>
  <si>
    <t>https://podminky.urs.cz/item/CS_URS_2025_01/181351003</t>
  </si>
  <si>
    <t>52,4 "D.1.1.b.10 Přeložka - rozprostření ornice tl. 110 mm; plocha dle CAD</t>
  </si>
  <si>
    <t>181411121</t>
  </si>
  <si>
    <t>Založení trávníku na půdě předem připravené plochy do 1000 m2 výsevem včetně utažení lučního v rovině nebo na svahu do 1:5</t>
  </si>
  <si>
    <t>-1338093246</t>
  </si>
  <si>
    <t>https://podminky.urs.cz/item/CS_URS_2025_01/181411121</t>
  </si>
  <si>
    <t>181411122</t>
  </si>
  <si>
    <t>Založení trávníku na půdě předem připravené plochy do 1000 m2 výsevem včetně utažení lučního na svahu přes 1:5 do 1:2</t>
  </si>
  <si>
    <t>-1984643438</t>
  </si>
  <si>
    <t>https://podminky.urs.cz/item/CS_URS_2025_01/181411122</t>
  </si>
  <si>
    <t>597,04 "F.4 tab vv - Ohumusování a osetí okolo RP</t>
  </si>
  <si>
    <t>00572100</t>
  </si>
  <si>
    <t>osivo jetelotráva intenzivní víceletá</t>
  </si>
  <si>
    <t>1977645290</t>
  </si>
  <si>
    <t>52,4*0,02 "D.1.1.b.10 Přeložka - rozprostření ornice tl. 110 mm; plocha dle CAD x spotřeba na m2</t>
  </si>
  <si>
    <t>597,04*0,02 "F.4 tab vv - Ohumusování a osetí okolo RP; plocha x spotřeba na m2</t>
  </si>
  <si>
    <t>182351133</t>
  </si>
  <si>
    <t>Rozprostření a urovnání ornice ve svahu sklonu přes 1:5 strojně při souvislé ploše přes 500 m2, tl. vrstvy do 200 mm</t>
  </si>
  <si>
    <t>-281301774</t>
  </si>
  <si>
    <t>https://podminky.urs.cz/item/CS_URS_2025_01/182351133</t>
  </si>
  <si>
    <t>597,04 "F.4 tab vv - Ohumusování a osetí v tl. 115 mm</t>
  </si>
  <si>
    <t>-1968049665</t>
  </si>
  <si>
    <t xml:space="preserve">(0,62+(0,15*0,15*pi))*17 "odpočet objemu potrubí a obetonování při zpětném zásypu; (plocha obetonování + plocha D300) x délka    </t>
  </si>
  <si>
    <t>-917,81 "F4 tab vv - Zpětný zásyp zeminou z výkopu pro RP, nakládání na deponii</t>
  </si>
  <si>
    <t>1269620838</t>
  </si>
  <si>
    <t>2*(1,2*1,35)*(35/1000) "D.1.1.b.9 Rybí přechod - provizorní hrazení v nadjezí; dvě pole x výška x šířka x hmotnost</t>
  </si>
  <si>
    <t>2*(1,2*1,25)*(35/1000) "D.1.1.b.9 Rybí přechod - provizorní hrazení v podjezí; dvě pole x výška x šířka x hmotnost</t>
  </si>
  <si>
    <t>M194181</t>
  </si>
  <si>
    <t>hliníkové provizorní hrazení, hradící tabule délky cca 1,35 m</t>
  </si>
  <si>
    <t>-1961096385</t>
  </si>
  <si>
    <t>2*(1,2*1,35) "D.1.1.b.9 Rybí přechod - provizorní hrazení v nadjezí; dvě pole x výška x šířka</t>
  </si>
  <si>
    <t>M194182</t>
  </si>
  <si>
    <t>hliníkové provizorní hrazení, hradící tabule délky cca 1,25 m</t>
  </si>
  <si>
    <t>1233146769</t>
  </si>
  <si>
    <t>2*(1,2*1,25) "D.1.1.b.9 Rybí přechod - provizorní hrazení v poddjezí; dvě pole x výška x šířka</t>
  </si>
  <si>
    <t>-1421592804</t>
  </si>
  <si>
    <t>1540355251</t>
  </si>
  <si>
    <t>0,5 "D.1.1.b.11 Pohled na pravý břeh - vodoměrná stanice, nerezová chránička</t>
  </si>
  <si>
    <t>trubka z ušlechtilé oceli (nerez 1.4301) DN 50</t>
  </si>
  <si>
    <t>1778356472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</si>
  <si>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</si>
  <si>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25/30</t>
  </si>
  <si>
    <t>451714526</t>
  </si>
  <si>
    <t>https://podminky.urs.cz/item/CS_URS_2025_01/321311115</t>
  </si>
  <si>
    <t>Poznámka k položce:_x000d_
- beton C25/30 XC4 XF3</t>
  </si>
  <si>
    <t>1,85*13 "D.1.1.b.1 Půdorys, D.1.1.b.9 Rybí přechod - výplňový klín z betonu C25/30 mezi RP a štětovnicovou stěnou u řezu PB2; plocha v řezu x délka</t>
  </si>
  <si>
    <t>1,95*8 "D.1.1.b.1 Půdorys, D.1.1.b.9 Rybí přechod - výplňový klín z betonu C25/30 mezi RP a štětovnicovou stěnou u řezu PB5; plocha v řezu x délka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</si>
  <si>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</si>
  <si>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</si>
  <si>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-157762409</t>
  </si>
  <si>
    <t>https://podminky.urs.cz/item/CS_URS_2025_01/321311116</t>
  </si>
  <si>
    <t>Poznámka k položce:_x000d_
- beton C 30/37 XF3</t>
  </si>
  <si>
    <t>8,57*0,8*23 "D.1.1.b.9 Rybí přechod - beton přehrážek v trase RP; plocha v řezu x tloušťka x počet</t>
  </si>
  <si>
    <t>5,12*1,7*22 "D.1.1.b.9 Rybí přechod - beton mezilehlých tůní v trase RP; plocha v řezu x tloušťka x počet</t>
  </si>
  <si>
    <t>0,3*1*(5,18+9,23) "D.1.1.b.12 Příčné řezy PB -zvětšení podkladní vrstvy zdi u řezů 6 a 7; tloušťka x šířka x délky</t>
  </si>
  <si>
    <t>711331836</t>
  </si>
  <si>
    <t>(5,18+9,23+9)*0,75*1"D.1.1.b.13 Výkres tvaru - základ zdi RP v nadjezí; součet délek x výška x šířka</t>
  </si>
  <si>
    <t>(5,18+9,23+9)*1,2*0,6 "D.1.1.b.13 Výkres tvaru - dřík zdi RP v nadjezí; součet délek x výška x šířka</t>
  </si>
  <si>
    <t>-(1,2+1,2)*1,2*0,6 "D.1.1.b.13 Výkres tvaru - zeď RP v nadjezí, odpočet oken; součet délek x výška x šířka</t>
  </si>
  <si>
    <t>-1,2*1,2*0,6 "D.1.1.b.13 Výkres tvaru - zeď RP v nadjezí, odpočet okna do odběrného objektu; šířka x výška x tloušťka</t>
  </si>
  <si>
    <t>(0,4+3,69+6,2)*0,75*1"D.1.1.b.13 Výkres tvaru - základ zdi RP v podjezí - nižší část; součet délek x výška x šířka</t>
  </si>
  <si>
    <t>6,34*1,15*1,2 "D.1.1.b.13 Výkres tvaru - základ zdi RP v podjezí - vyšší část; délka x výška x šířka</t>
  </si>
  <si>
    <t>(3,69+6,2)*1,2*0,6"D.1.1.b.13 Výkres tvaru - dřík zdi RP v podjezí - nižší část; součet délek x výška x šířka</t>
  </si>
  <si>
    <t>6,34*((1,2+2,66)/2)*0,6 "D.1.1.b.13 Výkres tvaru - dřík zdi RP v podjezí - vyšší část; délka x prům. výška x šířka</t>
  </si>
  <si>
    <t>(0,8*1,2)*(4,04+4,09+4,05)"D.1.1.b.13 Výkres tvaru - základ zdi mezi RP a břehem; výška x šířka x součet délek</t>
  </si>
  <si>
    <t>1,9*((0,65+0,4)/2)*(4,04+4,09+4,05)"D.1.1.b.13 Výkres tvaru - dřík zdi mezi RP a břehem; výška x prům. šířka x součet délek</t>
  </si>
  <si>
    <t>1,2*4,25*0,6 "D.1.1.b.11 Pohled na pravý břeh - vodoměrná stanice, základ; výška x délka x šířka</t>
  </si>
  <si>
    <t>0,3*0,6*2,2 "D.1.1.b.11 Pohled na pravý břeh - vodoměrná stanice, zadní stěna u štětovnic; tloušťka x šířka x výška</t>
  </si>
  <si>
    <t>2*0,235*4,5 "D.1.1.b.11 Pohled na pravý břeh - vodoměrná stanice, stěny; počet x tloušťka x plocha v řezu</t>
  </si>
  <si>
    <t>1633147247</t>
  </si>
  <si>
    <t>(5,18+9,23+9)*1,95*2 "D.1.1.b.13 Výkres tvaru - bednění rubu a líce zdi RP v nadjezí; součet délek x výšky x obě strany</t>
  </si>
  <si>
    <t>-(1,3+1,3)*1,2*2 "D.1.1.b.13 Výkres tvaru - bednění rubu a líce zdi RP v nadjezí, odpočet oken; součet délek x výšky x obě strany</t>
  </si>
  <si>
    <t>(0,75*1+1,2*0,6)*2 "D.1.1.b.13 Výkres tvaru - bednění čel zdi RP v nadjezí; ( výška základu x šířka + výška dříku x šířka) x obě strany</t>
  </si>
  <si>
    <t>2*0,3*1,2 "D.1.1.b.13 Výkres tvaru - bednění boků nátoku do odběrného objektu; obě stray x šířka x výška</t>
  </si>
  <si>
    <t>(0,6*1,2)*2 "D.1.1.b.13 Výkres tvaru - bednění čel oken výstupu z RP v nadjezí; ( výška základu x šířka + výška dříku x šířka) x obě strany</t>
  </si>
  <si>
    <t>(3,69+6,2)*1,95*2 "D.1.1.b.13 Výkres tvaru - bednění rubu a líce zdi RP v podjezí - nižší část; součet délek x výšky x obě strany</t>
  </si>
  <si>
    <t>(6,26+6,41)*((2,34+3,81)/2) "D.1.1.b.13 Výkres tvaru - bednění rubu a líce zdi RP v podjezí - vyšší část; součet délek x prům. výška</t>
  </si>
  <si>
    <t>-(1,2+1,2)*1,2*2 "D.1.1.b.13 Výkres tvaru - bednění rubu a líce zdi RP v podjezí, odpočet oken; součet délek x výšky x obě strany</t>
  </si>
  <si>
    <t>(0,75*1+1,2*0,6) "D.1.1.b.13 Výkres tvaru - bednění čela zdi RP v podjezí - nižší část; ( výška základu x šířka + výška dříku x šířka)</t>
  </si>
  <si>
    <t>(1,15*1,2+2,66*0,6) "D.1.1.b.13 Výkres tvaru - bednění čela zdi RP v podjezí - vyšší část; ( výška základu x šířka + výška dříku x šířka)</t>
  </si>
  <si>
    <t>(0,6*1,2)*2 "D.1.1.b.13 Výkres tvaru - bednění čel oken vstupu do RP v podjezí; ( výška základu x šířka + výška dříku x šířka) x obě strany</t>
  </si>
  <si>
    <t>(4,05+4,09+4,04)*2,71 "D.1.1.b.13 Výkres tvaru - bednění rubu zdi mezi RP a břehem; (součet délek) x výška</t>
  </si>
  <si>
    <t>(4,05+4,09+4,04)*(0,8+1,925) "D.1.1.b.13 Výkres tvaru - bednění líce zdi mezi RP a břehem; (součet délek) x výšky</t>
  </si>
  <si>
    <t>(0,8*1,2)*2"D.1.1.b.13 Výkres tvaru - bednění boků základu zdi mezi RP a břehem; výška x délka x obě strany</t>
  </si>
  <si>
    <t>((0,65+0,4)/2)*1,91*2 "D.1.1.b.13 Výkres tvaru - bednění boků dříku zdi mezi RP a břehem; prům. šířka x výška x délka</t>
  </si>
  <si>
    <t>8,57*2*23 "D.1.1.b.9 Rybí přechod - bednění líce betonu přehrážek v trase RP; plocha v řezu x obě strany x počet prahů</t>
  </si>
  <si>
    <t>((1,45+0,75)*0,8)*2*23 "D.1.1.b.9 Rybí přechod - bednění boků betonu přehrážek v trase RP; výška v řezu x tloušťka x obě strany x počet prahů</t>
  </si>
  <si>
    <t>0,3*2*(5,18+9,23) "D.1.1.b.12 Příčné řezy PB -zvětšení podkladní vrstvy zdi u řezů 6 a 7; tloušťka x obě strany x délky</t>
  </si>
  <si>
    <t>1,2*(2*4,25+0,6) "D.1.1.b.11 Pohled na pravý břeh - vodoměrná stanice, základ; výška x ( 2x délka + šířka)</t>
  </si>
  <si>
    <t>0,13*2,2+4,5*2 "D.1.1.b.11 Pohled na pravý břeh - vodoměrná stanice, vnitřní stěny; šířka x výška + plocha v řezu x obě strany</t>
  </si>
  <si>
    <t>2*5,1+2*4,0*0,235 "D.1.1.b.11 Pohled na pravý břeh - vodoměrná stanice, vnější stěny; počet x plocha v řezu + šikmá koruna stěn</t>
  </si>
  <si>
    <t>0,6*3,4 "D.1.1.b.11 Pohled na pravý břeh - vodoměrná stanice, zadní stěna; šířka x výška</t>
  </si>
  <si>
    <t>918286495</t>
  </si>
  <si>
    <t>2*0,93*1,2 "D.1.1.b.13 Výkres tvaru - bednění boků sloupku na výstupu RP v nadjezí; obě strany x délka oblouku x výška</t>
  </si>
  <si>
    <t>2*0,93*1,2 "D.1.1.b.13 Výkres tvaru - bednění boků sloupku na vstupu RP v podjezí; obě strany x délka oblouku x výška</t>
  </si>
  <si>
    <t>910191884</t>
  </si>
  <si>
    <t>1859223094</t>
  </si>
  <si>
    <t>-1151907371</t>
  </si>
  <si>
    <t xml:space="preserve">(2,7+44,2+381)/1000  "D.1.1.b.14 Výkres výztuže  - vstup do rybího přechodu nad jezem</t>
  </si>
  <si>
    <t xml:space="preserve">(3,1+37,1+317,5)/1000  "D.1.1.b.14 Výkres výztuže  - výstup z rybího přechodu pod jezem</t>
  </si>
  <si>
    <t xml:space="preserve">(21,2+80,5+333,8)/1000  "D.1.1.b.14 Výkres výztuže  - opěrná zeď na PB - pod jezem</t>
  </si>
  <si>
    <t xml:space="preserve">1,222*0,05 "5% přípočet na distanční stoličky pro stabilizaci výztuže ve správné poloze před zalitím betonem </t>
  </si>
  <si>
    <t>0,05+0,1758 "D.1.1.b.15b Zdi RP - výkres výztuže - vodoměrná stanice, výztuž</t>
  </si>
  <si>
    <t>-523658803</t>
  </si>
  <si>
    <t xml:space="preserve">(688,2+984,2)/1000  "D.1.1.b.14 Výkres výztuže  - vstup do rybího přechodu nad jezem</t>
  </si>
  <si>
    <t xml:space="preserve">(637,8+821,2)/1000  "D.1.1.b.14 Výkres výztuže  - výstup z rybího přechodu pod jezem</t>
  </si>
  <si>
    <t xml:space="preserve">(462,6+714,3)/1000  "D.1.1.b.14 Výkres výztuže  - opěrná zeď na PB - pod jezem</t>
  </si>
  <si>
    <t xml:space="preserve">4,308*0,05 "5% přípočet na distanční stoličky pro stabilizaci výztuže ve správné poloze před zalitím betonem </t>
  </si>
  <si>
    <t>0,0878 "D.1.1.b.15b Zdi RP - výkres výztuže - vodoměrná stanice, výztuž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</si>
  <si>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</si>
  <si>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</si>
  <si>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1817317709</t>
  </si>
  <si>
    <t>https://podminky.urs.cz/item/CS_URS_2025_01/321368211</t>
  </si>
  <si>
    <t>2*11*(47,40/1000) "D.1.1.b.10 Přeložka - vyztužení obetonování potrubí DN300; obě strany x počet kari sítí na délku x hmotnost</t>
  </si>
  <si>
    <t>4*(47,40/1000) "D.1.1.b.10 Přeložka - vyztužení obetonování potrubí DN300, zavazovací žebro</t>
  </si>
  <si>
    <t>41*(47,40/1000) "D.1.1.b.1 Půdorys, D.1.1.b.9 Rybí přechod - výztuž podkladního betonu C16/20; počet sítí x hmotnost</t>
  </si>
  <si>
    <t>334359112</t>
  </si>
  <si>
    <t>Výřez bednění pro prostup trub betonovou konstrukcí přes DN 150 do DN 300</t>
  </si>
  <si>
    <t>861417189</t>
  </si>
  <si>
    <t>https://podminky.urs.cz/item/CS_URS_2025_01/334359112</t>
  </si>
  <si>
    <t>2 "D.1.1.b.9 Rybí přechod - prostup odběrného potrubí DN300 ŽB zdí RP v nadjezí; obě strany</t>
  </si>
  <si>
    <t>388995212</t>
  </si>
  <si>
    <t>Chránička kabelů v římse z trub HDPE přes DN 80 do DN 110</t>
  </si>
  <si>
    <t>2055621752</t>
  </si>
  <si>
    <t>https://podminky.urs.cz/item/CS_URS_2025_01/388995212</t>
  </si>
  <si>
    <t>Poznámka k položce:_x000d_
- včetně utěsnění v napojení na ocelovou chráničku DN 50</t>
  </si>
  <si>
    <t>12 "D.1.1.b.11 Pohled na pravý břeh - vodoměrná stanice - chránička DN110</t>
  </si>
  <si>
    <t>451315115</t>
  </si>
  <si>
    <t>Podkladní a výplňové vrstvy z betonu prostého tloušťky do 100 mm, z betonu C 16/20</t>
  </si>
  <si>
    <t>-295424575</t>
  </si>
  <si>
    <t>https://podminky.urs.cz/item/CS_URS_2025_01/451315115</t>
  </si>
  <si>
    <t>4,8*0,8 "D.1.1.b.11 Pohled na pravý břeh - vodoměrná stanice, podkladní beton; délka x šířka</t>
  </si>
  <si>
    <t>451315135</t>
  </si>
  <si>
    <t>Podkladní a výplňové vrstvy z betonu prostého tloušťky do 200 mm, z betonu C 16/20</t>
  </si>
  <si>
    <t>-297104090</t>
  </si>
  <si>
    <t>https://podminky.urs.cz/item/CS_URS_2025_01/451315135</t>
  </si>
  <si>
    <t>430,8 "D.1.1.b.1 Půdorys, D.1.1.b.9 Rybí přechod - podkladní beton C16/20 rybího přechodu; plocha dle CAD</t>
  </si>
  <si>
    <t>452218142</t>
  </si>
  <si>
    <t>Zajišťovací práh z upraveného lomového kamene na dně a ve svahu melioračních kanálů, s patkami nebo bez patek s dlažbovitou úpravou viditelných ploch na cementovou maltu</t>
  </si>
  <si>
    <t>1315715700</t>
  </si>
  <si>
    <t>https://podminky.urs.cz/item/CS_URS_2025_01/452218142</t>
  </si>
  <si>
    <t>7,46*0,8*23 "D.1.1.b.9 Rybí přechod - příčná řada balvanů v betonovém prahu v trase RP; plocha v řezu x šířka x počet prahů</t>
  </si>
  <si>
    <t>452311141</t>
  </si>
  <si>
    <t>Podkladní a zajišťovací konstrukce z betonu prostého v otevřeném výkopu bez zvýšených nároků na prostředí desky pod potrubí, stoky a drobné objekty z betonu tř. C 16/20</t>
  </si>
  <si>
    <t>1167358036</t>
  </si>
  <si>
    <t>https://podminky.urs.cz/item/CS_URS_2025_01/452311141</t>
  </si>
  <si>
    <t>2,45*1,65 "D.1.1.b.10 Přeložka - podkladní beton C 16/20; plocha v podélném řezu x šířka</t>
  </si>
  <si>
    <t>-1736149851</t>
  </si>
  <si>
    <t>29,4*0,4 "D.1.1.b.1 Půdorys, D.1.1.b.9 Rybí přechod - rozšíření tloušťky podkladního betonu C16/20 u jezu; plocha dle CAD x navýšení tloušťky</t>
  </si>
  <si>
    <t>22*(0,3*7*1,7) "D.1.1.b.1 Půdorys, D.1.1.b.9 Rybí přechod - výplňový beton C16/20 mezi prahy; počet tůní x (tloušťka x šířka x délka)</t>
  </si>
  <si>
    <t>2131529159</t>
  </si>
  <si>
    <t>254,4*0,1 "F.4 tab vv - podsyp pod rovnaninu tl. 600 mm, hmotnost nad 500 kg podél RP nad jezem; plocha x tloušťka</t>
  </si>
  <si>
    <t>929018805</t>
  </si>
  <si>
    <t>150*2,25 "C.4 Speciální situační výkres, D.1.1.b.12 Příčné řezy PB, kamenná rovnanina pod RP 200-500 kg; plocha dle CAD x tloušťka</t>
  </si>
  <si>
    <t>-709821415</t>
  </si>
  <si>
    <t>254,4*0,6 "F.4 tab vv - Rovnanina tl. 600 mm, hmotnost nad 500 kg podél RP nad jezem; plocha x tloušťka</t>
  </si>
  <si>
    <t>107,7*0,6 "C.4 Speciální situační výkres, D.1.1.b.12 Příčné řezy PB - prolití obtoku u řezů 6 a 7; ploch dle CAD x tloušťka</t>
  </si>
  <si>
    <t>463212121</t>
  </si>
  <si>
    <t>Rovnanina z lomového kamene upraveného, tříděného jakékoliv tloušťky rovnaniny s vyplněním spár a dutin těženým kamenivem</t>
  </si>
  <si>
    <t>1332626360</t>
  </si>
  <si>
    <t>https://podminky.urs.cz/item/CS_URS_2025_01/463212121</t>
  </si>
  <si>
    <t>7,26*0,5*1,7*22 "D.1.1.b.9 Rybí přechod -kamenná rovnanina v mezilehlých tůní v trase RP; délka v řezu x tloušťka x šířka x počet tůní</t>
  </si>
  <si>
    <t>463212191</t>
  </si>
  <si>
    <t>Rovnanina z lomového kamene upraveného, tříděného Příplatek k cenám za vypracování líce</t>
  </si>
  <si>
    <t>783863400</t>
  </si>
  <si>
    <t>https://podminky.urs.cz/item/CS_URS_2025_01/463212191</t>
  </si>
  <si>
    <t>7,26*1,7*22 "D.1.1.b.9 Rybí přechod - srovnání kamenů v mezilehlých tůní v trase RP; délka v řezu x šířka x počet tůní</t>
  </si>
  <si>
    <t>463451114</t>
  </si>
  <si>
    <t>Prolití konstrukce z kamene rovnaniny cementovou maltou MC-25</t>
  </si>
  <si>
    <t>-1411881725</t>
  </si>
  <si>
    <t>https://podminky.urs.cz/item/CS_URS_2025_01/463451114</t>
  </si>
  <si>
    <t>107,7*0,6*0,2 "C.4 Speciální situační výkres, D.1.1.b.12 Příčné řezy PB - prolití obtoku u řezů 6 a 7; ploch dle CAD x tloušťka x 20% na m3</t>
  </si>
  <si>
    <t>R4679511</t>
  </si>
  <si>
    <t>Práh dřevěný jednoduchý z kulatiny od 200 do 290 mm - norná plovoucí stěna pro zachycení splavenin</t>
  </si>
  <si>
    <t>821410993</t>
  </si>
  <si>
    <t xml:space="preserve">0,5+3,2+0,5 "D.1.1.b.9 Rybí přechod  norná plovoucí stěna v nadjezí</t>
  </si>
  <si>
    <t>R4632111</t>
  </si>
  <si>
    <t>Rovnanina z lomového kamene neupraveného pro podélné i příčné objekty objemu přes 3 m3 z kamene tříděného, s urovnáním líce a vyklínováním spár úlomky kamene hmotnost jednotlivých kamenů přes 500 kg - bez dodávky kamene</t>
  </si>
  <si>
    <t>1190940170</t>
  </si>
  <si>
    <t>Poznámka k položce:_x000d_
- využití kamene obtoku z SO 01.1</t>
  </si>
  <si>
    <t>-107,7*0,6 "C.4 Speciální situační výkres, D.1.1.b.12 Příčné řezy PB - prolití obtoku u řezů 6 a 7; ploch dle CAD x tloušťka</t>
  </si>
  <si>
    <t>465511127</t>
  </si>
  <si>
    <t>Dlažba z lomového kamene lomařsky upraveného na sucho s vyklínováním kamenem, s vyplněním spár těženým kamenivem, drnem nebo ornicí s osetím, tl. kamene 200 mm</t>
  </si>
  <si>
    <t>791196580</t>
  </si>
  <si>
    <t>https://podminky.urs.cz/item/CS_URS_2025_01/465511127</t>
  </si>
  <si>
    <t>2*66,5 "D.1.1.b.10 Přeložka - nová dlažba do stávajícího odvodňovacího příkopu; délka v řezu x délka</t>
  </si>
  <si>
    <t>Úpravy povrchů, podlahy a osazování výplní</t>
  </si>
  <si>
    <t>R6286421</t>
  </si>
  <si>
    <t>Kamenické opracování kamene v rybím přechodu do vhodného tvaru</t>
  </si>
  <si>
    <t>-776688479</t>
  </si>
  <si>
    <t>850375121</t>
  </si>
  <si>
    <t>Výřez nebo výsek na potrubí z trub litinových tlakových nebo plastických hmot DN 300</t>
  </si>
  <si>
    <t>-1990469237</t>
  </si>
  <si>
    <t>https://podminky.urs.cz/item/CS_URS_2025_01/850375121</t>
  </si>
  <si>
    <t>1 "D.1.1.b.10 Přeložka - seříznutí potrubí na vyústění dle sklonu svahu</t>
  </si>
  <si>
    <t>871375241</t>
  </si>
  <si>
    <t>Kanalizační potrubí z tvrdého PVC v otevřeném výkopu ve sklonu do 20 %, hladkého plnostěnného vícevrstvého, tuhost třídy SN 12 DN 300</t>
  </si>
  <si>
    <t>894936869</t>
  </si>
  <si>
    <t>https://podminky.urs.cz/item/CS_URS_2021_01/871375241</t>
  </si>
  <si>
    <t>17 "D.1.1.b.10 Přeložka - potrubí odběrného objektu</t>
  </si>
  <si>
    <t>877261101</t>
  </si>
  <si>
    <t>Montáž tvarovek na vodovodním plastovém potrubí z polyetylenu PE 100 elektrotvarovek SDR 11/PN16 spojek, oblouků nebo redukcí d 110</t>
  </si>
  <si>
    <t>422650515</t>
  </si>
  <si>
    <t>https://podminky.urs.cz/item/CS_URS_2025_01/877261101</t>
  </si>
  <si>
    <t>1 "D.1.1.b.11 Pohled na pravý břeh - vodoměrná stanice, vodotěsné spojení chrániček DN110 v kontrulní šachtě</t>
  </si>
  <si>
    <t>28615975</t>
  </si>
  <si>
    <t>elektrospojka SDR11 PE 100 PN16 D 110mm</t>
  </si>
  <si>
    <t>1822618954</t>
  </si>
  <si>
    <t>-1725411485</t>
  </si>
  <si>
    <t>Poznámka k položce:_x000d_
- včetně připevnění hmoždinkami na zeď_x000d_
- včetně ovládací tyče (obslužný klíč) délky cca 1,2 m</t>
  </si>
  <si>
    <t>1 "D.1.1.b.10 Přeložka - nestoupavé vřetenové šoupátko</t>
  </si>
  <si>
    <t>42223007</t>
  </si>
  <si>
    <t>šoupátko/stavítko vřetenové nástěnné nerezová ocel DN 300</t>
  </si>
  <si>
    <t>293751541</t>
  </si>
  <si>
    <t>894812201</t>
  </si>
  <si>
    <t>Revizní a čistící šachta z polypropylenu PP pro hladké trouby DN 425 šachtové dno (DN šachty / DN trubního vedení) DN 425/150 průtočné</t>
  </si>
  <si>
    <t>414903801</t>
  </si>
  <si>
    <t>https://podminky.urs.cz/item/CS_URS_2025_01/894812201</t>
  </si>
  <si>
    <t>1 "D.1.1.b.11 Pohled na pravý břeh - vodoměrná stanice, kontrolní šachta</t>
  </si>
  <si>
    <t>894812231</t>
  </si>
  <si>
    <t>Revizní a čistící šachta z polypropylenu PP pro hladké trouby DN 425 roura šachtová korugovaná bez hrdla, světlé hloubky 1500 mm</t>
  </si>
  <si>
    <t>188746687</t>
  </si>
  <si>
    <t>https://podminky.urs.cz/item/CS_URS_2025_01/894812231</t>
  </si>
  <si>
    <t>894812255</t>
  </si>
  <si>
    <t>Revizní a čistící šachta z polypropylenu PP pro hladké trouby DN 425 poklop plastový (pro třídu zatížení) pachotěsný s madlem</t>
  </si>
  <si>
    <t>602678503</t>
  </si>
  <si>
    <t>https://podminky.urs.cz/item/CS_URS_2025_01/894812255</t>
  </si>
  <si>
    <t>899620161</t>
  </si>
  <si>
    <t>Obetonování plastových šachet z polypropylenu betonem prostým v otevřeném výkopu, beton tř. C 30/37</t>
  </si>
  <si>
    <t>318346017</t>
  </si>
  <si>
    <t>https://podminky.urs.cz/item/CS_URS_2025_01/899620161</t>
  </si>
  <si>
    <t>(2*pi*0,25*0,25)*1,5*0,2 "D.1.1.b.11 Pohled na pravý břeh - vodoměrná stanice, obetonování kontrolní šachty; obvod x výška x toušťka</t>
  </si>
  <si>
    <t>899623181</t>
  </si>
  <si>
    <t>Obetonování potrubí nebo zdiva stok betonem prostým v otevřeném výkopu, betonem tř. C 30/37</t>
  </si>
  <si>
    <t>138104934</t>
  </si>
  <si>
    <t>https://podminky.urs.cz/item/CS_URS_2025_01/899623181</t>
  </si>
  <si>
    <t>0,62*17 "D.1.1.b.10 Přeložka - obetonování potrubí DN300; plocha v řezu x délka</t>
  </si>
  <si>
    <t>2,6*0,5 "D.1.1.b.10 Přeložka - obetonování potrubí DN300, zavazovací žebro; plocha v řezu x šířka</t>
  </si>
  <si>
    <t>899640112</t>
  </si>
  <si>
    <t>Bednění pro obetonování plastových šachet v otevřeném výkopu kruhových</t>
  </si>
  <si>
    <t>564302849</t>
  </si>
  <si>
    <t>https://podminky.urs.cz/item/CS_URS_2021_01/899640112</t>
  </si>
  <si>
    <t>(2*pi*0,35*0,35)*1,5 "D.1.1.b.11 Pohled na pravý břeh - vodoměrná stanice, obetonování kontrolní šachty; obvod x výška</t>
  </si>
  <si>
    <t>899643111</t>
  </si>
  <si>
    <t>Bednění pro obetonování potrubí v otevřeném výkopu</t>
  </si>
  <si>
    <t>-1961496282</t>
  </si>
  <si>
    <t>https://podminky.urs.cz/item/CS_URS_2021_01/899643111</t>
  </si>
  <si>
    <t>2*0,85*17 "D.1.1.b.10 Přeložka - obetonování potrubí DN300; obě strany x délka v řezu x délka potrubí</t>
  </si>
  <si>
    <t>2*(2,6-0,85) "D.1.1.b.10 Přeložka - obetonování potrubí DN300, čelo zavazovacího žebra; obě strany x rozdíl ploch v řezu</t>
  </si>
  <si>
    <t>2*1,2*0,5 "D.1.1.b.10 Přeložka - obetonování potrubí DN300, boky zavazovacího žebra; obě strany x délka v řezu x šířka žebra</t>
  </si>
  <si>
    <t>R8713818</t>
  </si>
  <si>
    <t>Demontáž a likvidace stávajícího odběru v nadjezí</t>
  </si>
  <si>
    <t>877958218</t>
  </si>
  <si>
    <t>2108555052</t>
  </si>
  <si>
    <t>11,6 "C.4 Speciální situační výkre, D.1.1.b.12 Příčné řezy PB - zábradlí na zdi mezi RP a břehem/</t>
  </si>
  <si>
    <t>M749106</t>
  </si>
  <si>
    <t>ocelové zábradlí - ocel S 235 s žárovým zinkováním ponorem tl. 100 µm na bázi TiZn</t>
  </si>
  <si>
    <t>-581967998</t>
  </si>
  <si>
    <t>1747505078</t>
  </si>
  <si>
    <t>4 "D.1.1.b.11 Pohled na pravý břeh - vodoměrná stanice - vodočetná lať</t>
  </si>
  <si>
    <t>82</t>
  </si>
  <si>
    <t>953333324</t>
  </si>
  <si>
    <t>PVC těsnící pás do betonových konstrukcí do dilatačních spar vnitřní, pokládaný doprostřed konstrukce mezi výztuž šířky 320 mm</t>
  </si>
  <si>
    <t>1760846187</t>
  </si>
  <si>
    <t>https://podminky.urs.cz/item/CS_URS_2025_01/953333324</t>
  </si>
  <si>
    <t>23*2*7 "D.1.1.b.1 Půdorys, D.1.1.b.9 Rybí přechod - výplňový beton C25/30 mezi prahy; počet prahů x obě strany prahu x šířka prahu</t>
  </si>
  <si>
    <t>83</t>
  </si>
  <si>
    <t>AGR 02.1</t>
  </si>
  <si>
    <t>M+D Vodoměrná automatická stanice s osazeným tlakoměrným senzorem (měření výšky hladiny – průtokových dat)</t>
  </si>
  <si>
    <t>-940526660</t>
  </si>
  <si>
    <t>Poznámka k položce:_x000d_
- v rámci výdutě je v prahu osazená sonda v rozebíratelném provedení, ze které vede propojovací kabel do manipulační šachty a technologického rozvaděče_x000d_
- včetně zapojení</t>
  </si>
  <si>
    <t>84</t>
  </si>
  <si>
    <t>R9359322</t>
  </si>
  <si>
    <t>Rošt mřížkový z nerezové oceli (1.4301) šířky 130 mm</t>
  </si>
  <si>
    <t>1902013482</t>
  </si>
  <si>
    <t>4+0,35 "D.1.1.b.11 Pohled na pravý břeh - vodoměrná stanice - rošt</t>
  </si>
  <si>
    <t>85</t>
  </si>
  <si>
    <t>953334121</t>
  </si>
  <si>
    <t>Bobtnavý pásek do pracovních spar betonových konstrukcí bentonitový, rozměru 20 x 25 mm</t>
  </si>
  <si>
    <t>1282979772</t>
  </si>
  <si>
    <t>https://podminky.urs.cz/item/CS_URS_2025_01/953334121</t>
  </si>
  <si>
    <t xml:space="preserve">5,18+9,23+9  "D.1.1.b.13 Výkres tvaru - těsnění vodorovné pracovní spáry zdi RP v nadjezí; součet délek</t>
  </si>
  <si>
    <t xml:space="preserve">2*1,95  "D.1.1.b.13 Výkres tvaru - těsnění svislých pracovních spár zdi RP v nadjezí; počet x délka</t>
  </si>
  <si>
    <t>3,69+6,2+6,26 "D.1.1.b.13 Výkres tvaru - těsnění vodorovné pracovní spáry zdi RP v podjezí; součet délek</t>
  </si>
  <si>
    <t xml:space="preserve">2*1,95  "D.1.1.b.13 Výkres tvaru - těsnění svislých pracovních spár zdi RP v poddjezí; počet x délka</t>
  </si>
  <si>
    <t>3,88 "D.1.1.b.13 Výkres tvaru - těsnění svislé pracovních spáry mezí zdí RP v nadjezí a tělesem jezu; délka</t>
  </si>
  <si>
    <t xml:space="preserve">4,05+4,09+4,04  "D.1.1.b.13 Výkres tvaru - těsnění vodorovné pracovní spáry zdi mezi RP a břehem; součet délek</t>
  </si>
  <si>
    <t>86</t>
  </si>
  <si>
    <t>953334421</t>
  </si>
  <si>
    <t>Těsnící plech do pracovních spar betonových konstrukcí horizontálních i vertikálních (podlaha - zeď, zeď - strop a technologických) délky do 2,5 m s nožičkou s bitumenovým povrchem oboustranným, šířky 125 mm</t>
  </si>
  <si>
    <t>543171606</t>
  </si>
  <si>
    <t>https://podminky.urs.cz/item/CS_URS_2025_01/953334421</t>
  </si>
  <si>
    <t>2,3 "D.1.1.b.10 Přeložka - obetonování potrubí DN300, těsnící plech mezi zavazovací žebro a obetonování; délka v řezu</t>
  </si>
  <si>
    <t>87</t>
  </si>
  <si>
    <t>953943113</t>
  </si>
  <si>
    <t>Osazování drobných kovových předmětů výrobků ostatních jinde neuvedených do vynechaných či vysekaných kapes zdiva, se zajištěním polohy se zalitím maltou cementovou, hmotnosti přes 5 do 15 kg/kus</t>
  </si>
  <si>
    <t>-595698064</t>
  </si>
  <si>
    <t>https://podminky.urs.cz/item/CS_URS_2025_01/953943113</t>
  </si>
  <si>
    <t>3 "D.1.1.b.10 Přeložka -drážky česlí u prostupu zdí potrubí odběrného objektu; počet</t>
  </si>
  <si>
    <t>88</t>
  </si>
  <si>
    <t>M130108.2</t>
  </si>
  <si>
    <t>ocel profilová UPN 100ocel S235, žárový pozink 100 µm, s přvařenými kotevními trny do betonu</t>
  </si>
  <si>
    <t>-1486391180</t>
  </si>
  <si>
    <t>3* 1,2*10,6 "D.1.1.b.10 Přeložka -drážky česlí u prostupu zdí potrubí odběrného objektu; počet x délka x hmotnost na mb</t>
  </si>
  <si>
    <t>89</t>
  </si>
  <si>
    <t>953943124</t>
  </si>
  <si>
    <t>Osazování drobných kovových předmětů výrobků ostatních jinde neuvedených do betonu se zajištěním polohy k bednění či k výztuži před zabetonováním hmotnosti přes 15 do 30 kg/kus</t>
  </si>
  <si>
    <t>116737533</t>
  </si>
  <si>
    <t>https://podminky.urs.cz/item/CS_URS_2025_01/953943124</t>
  </si>
  <si>
    <t>4 "D.1.1.b.9 Rybí přechod - drážky provizorního hrazení v nadjezí</t>
  </si>
  <si>
    <t>4 "D.1.1.b.9 Rybí přechod - drážky provizorního hrazení v podjezí</t>
  </si>
  <si>
    <t>90</t>
  </si>
  <si>
    <t>M13011</t>
  </si>
  <si>
    <t>ocel profilová UPN 150 jakost nerez 1.4301, s přvařenými kotevními trny do betonu</t>
  </si>
  <si>
    <t>2017888623</t>
  </si>
  <si>
    <t>Poznámka k položce:_x000d_
- hmotnost 20,5 kg/m</t>
  </si>
  <si>
    <t>4*1,2"D.1.1.b.9 Rybí přechod - drážky provizorního hrazení v nadjezí; počet x délka</t>
  </si>
  <si>
    <t>4*1,2 "D.1.1.b.9 Rybí přechod - drážky provizorního hrazení v podjezí; počet x délka</t>
  </si>
  <si>
    <t>91</t>
  </si>
  <si>
    <t>510754844</t>
  </si>
  <si>
    <t>92</t>
  </si>
  <si>
    <t>-818799468</t>
  </si>
  <si>
    <t>93</t>
  </si>
  <si>
    <t>447320261</t>
  </si>
  <si>
    <t>94</t>
  </si>
  <si>
    <t>-632673041</t>
  </si>
  <si>
    <t>217*2,5*(74,1/1000) "likvidace odřezaných částí štětovnic; počet dle pol. 153111114 x průměrná délka odříznuté části x hmotnost na mb</t>
  </si>
  <si>
    <t>95</t>
  </si>
  <si>
    <t>918577374</t>
  </si>
  <si>
    <t>-217*2,5*74,1 "likvidace odřezaných částí štětovnic; počet dle pol. 153111114 x průměrná délka odříznuté části x hmotnost na mb</t>
  </si>
  <si>
    <t>96</t>
  </si>
  <si>
    <t>-440343557</t>
  </si>
  <si>
    <t>711</t>
  </si>
  <si>
    <t>Izolace proti vodě, vlhkosti a plynům</t>
  </si>
  <si>
    <t>97</t>
  </si>
  <si>
    <t>711747067</t>
  </si>
  <si>
    <t>Provedení detailů pásy přitavením opracování trubních prostupů pod těsnící objímkou, průměru do 300 mm, NAIP</t>
  </si>
  <si>
    <t>-259633042</t>
  </si>
  <si>
    <t>https://podminky.urs.cz/item/CS_URS_2025_01/711747067</t>
  </si>
  <si>
    <t>1 "D.1.1.b.10 Přeložka - těsnění prostupu zdí potrubí odběrného objektu</t>
  </si>
  <si>
    <t>2 "D.1.1.b.11 Pohled na pravý břeh - vodoměrná stanice, těsnění prostupů do kontrolní šachty</t>
  </si>
  <si>
    <t>98</t>
  </si>
  <si>
    <t>62832001</t>
  </si>
  <si>
    <t>pás asfaltový natavitelný oxidovaný s vložkou ze skleněné rohože typu V60 s jemnozrnným minerálním posypem tl 3,5mm</t>
  </si>
  <si>
    <t>1048166907</t>
  </si>
  <si>
    <t>(2*pi*0,2)*0,1 "D.1.1.b.10 Přeložka - těsnění prostupu zdí potrubí odběrného objektu; obvod s poloměrem 0,2 m x šířka pásu 10 cm</t>
  </si>
  <si>
    <t>2*(2*pi*0,3)*0,1 "D.1.1.b.11 Pohled na pravý břeh - vodoměrná stanice, těsnění prostupů do kontrolní šachty; obvod s poloměrem 0,3 m x šíř. pásu 10 cm</t>
  </si>
  <si>
    <t>0,503*0,735 "Přepočtené koeficientem množství</t>
  </si>
  <si>
    <t>99</t>
  </si>
  <si>
    <t>998711101</t>
  </si>
  <si>
    <t>Přesun hmot pro izolace proti vodě, vlhkosti a plynům stanovený z hmotnosti přesunovaného materiálu vodorovná dopravní vzdálenost do 50 m základní v objektech výšky do 6 m</t>
  </si>
  <si>
    <t>1500096414</t>
  </si>
  <si>
    <t>https://podminky.urs.cz/item/CS_URS_2025_01/998711101</t>
  </si>
  <si>
    <t>100</t>
  </si>
  <si>
    <t>741122131</t>
  </si>
  <si>
    <t>Montáž kabelů měděných bez ukončení uložených v trubkách zatažených plných kulatých nebo bezhalogenových (např. CYKY) počtu a průřezu žil 4x1,5 až 4 mm2</t>
  </si>
  <si>
    <t>-1099742248</t>
  </si>
  <si>
    <t>https://podminky.urs.cz/item/CS_URS_2025_01/741122131</t>
  </si>
  <si>
    <t>12 "D.1.1.b.11 Pohled na pravý břeh - vodoměrná stanice - čtyřžílový kabel PUR od prahu stanice do kontrolní šachty</t>
  </si>
  <si>
    <t>48,9 "D.1.1.b.1 Půdorys, D.1.1.b.6 Manipulační šachta - čtyřžílový kabel PUR v chráničce DN110 od kontrolní šachty do technologického rozvaděče</t>
  </si>
  <si>
    <t>101</t>
  </si>
  <si>
    <t>35671246</t>
  </si>
  <si>
    <t>kabel stíněný PUR pro venkovní rozvod senzorů</t>
  </si>
  <si>
    <t>-1681824438</t>
  </si>
  <si>
    <t>60,9*1,15 "Přepočtené koeficientem množství</t>
  </si>
  <si>
    <t>102</t>
  </si>
  <si>
    <t>-1061301728</t>
  </si>
  <si>
    <t>103</t>
  </si>
  <si>
    <t>483101359</t>
  </si>
  <si>
    <t>269 "montáž pororoštů lávky, hmotnost dle pol. 55347059</t>
  </si>
  <si>
    <t>104</t>
  </si>
  <si>
    <t>-444083244</t>
  </si>
  <si>
    <t>7 "C.4 Speciální situační výkres, D.1.1.b.7 Ocelové konstrukce - pochozí pororošty lávky SP-30/3-34/38 zinkovaný</t>
  </si>
  <si>
    <t>105</t>
  </si>
  <si>
    <t>1833767090</t>
  </si>
  <si>
    <t>1,2 "C.4 Speciální situační výkres, D.1.1.b.7 Ocelové konstrukce - pochozí pororošty lávky SP-30/3-34/38 zinkovaný, zakrácení posledního roštu</t>
  </si>
  <si>
    <t>106</t>
  </si>
  <si>
    <t>256441531</t>
  </si>
  <si>
    <t>95 "D.1.1.b.10 Přeložka - česlo na vtoku do potrubí odběrného objektu</t>
  </si>
  <si>
    <t>107</t>
  </si>
  <si>
    <t>ocelová konstrukce česlí - žárový pozink 100 µm</t>
  </si>
  <si>
    <t>1929087883</t>
  </si>
  <si>
    <t>Poznámka k položce:_x000d_
- rám z profilů L60, česlice á 50 mm z tyčí průměru 20 mm</t>
  </si>
  <si>
    <t>108</t>
  </si>
  <si>
    <t>141600005</t>
  </si>
  <si>
    <t xml:space="preserve">420 "C.4 Speciální situační výkres, D.1.1.b.7 Ocelové konstrukce,  - nosná konstrukce lávky</t>
  </si>
  <si>
    <t>2*6,5*45 "C.4 Speciální situační výkres, D.1.1.b.7 Ocelové konstrukce - konstrukce zábradlí; obě strany x délka x hmotnost na mb</t>
  </si>
  <si>
    <t>109</t>
  </si>
  <si>
    <t>M02.1</t>
  </si>
  <si>
    <t>-572904980</t>
  </si>
  <si>
    <t>110</t>
  </si>
  <si>
    <t>807497861</t>
  </si>
  <si>
    <t>111</t>
  </si>
  <si>
    <t>-229455270</t>
  </si>
  <si>
    <t>112</t>
  </si>
  <si>
    <t>-2120363703</t>
  </si>
  <si>
    <t>113</t>
  </si>
  <si>
    <t>-640176056</t>
  </si>
  <si>
    <t>SO 03.1 - Zpevnění koruny ochranné hráze</t>
  </si>
  <si>
    <t xml:space="preserve">    5 - Komunikace pozemní</t>
  </si>
  <si>
    <t>113151111</t>
  </si>
  <si>
    <t>Rozebírání zpevněných ploch s přemístěním na skládku na vzdálenost do 20 m nebo s naložením na dopravní prostředek ze silničních panelů</t>
  </si>
  <si>
    <t>1583340854</t>
  </si>
  <si>
    <t>https://podminky.urs.cz/item/CS_URS_2025_01/113151111</t>
  </si>
  <si>
    <t>315*3 "C.3 Koordinační situce - zpevnění koruny ochranné hráze panely; délka x šířka</t>
  </si>
  <si>
    <t>1914653163</t>
  </si>
  <si>
    <t>Poznámka k položce:_x000d_
- s uložením zeminy podél přístupové komunikace</t>
  </si>
  <si>
    <t>315*4,2 "C.3 Koordinační situce - zpevnění koruny ochranné hráze, sejmutí ornice; délka x šířka</t>
  </si>
  <si>
    <t>181951112</t>
  </si>
  <si>
    <t>Úprava pláně vyrovnáním výškových rozdílů strojně v hornině třídy těžitelnosti I, skupiny 1 až 3 se zhutněním</t>
  </si>
  <si>
    <t>-1312685973</t>
  </si>
  <si>
    <t>https://podminky.urs.cz/item/CS_URS_2025_01/181951112</t>
  </si>
  <si>
    <t>315*4,2 "C.3 Koordinační situce - zpevnění koruny ochranné hráze, urovnání podloží a odvoděnní příčným sklonem; délka x šířka</t>
  </si>
  <si>
    <t>291211111</t>
  </si>
  <si>
    <t>Zřízení zpevněné plochy ze silničních panelů osazených do lože tl. 50 mm z kameniva</t>
  </si>
  <si>
    <t>487014946</t>
  </si>
  <si>
    <t>https://podminky.urs.cz/item/CS_URS_2025_01/291211111</t>
  </si>
  <si>
    <t>M593810</t>
  </si>
  <si>
    <t>panel silniční 3,00x1,50x0,215m - pronájem, panely v majetku zhotovitele</t>
  </si>
  <si>
    <t>627441413</t>
  </si>
  <si>
    <t>315/1,5 "C.3 Koordinační situce - zpevnění koruny ochranné hráze panely; délka/ šířka panelu</t>
  </si>
  <si>
    <t>Komunikace pozemní</t>
  </si>
  <si>
    <t>561081121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</si>
  <si>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</si>
  <si>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1648721931</t>
  </si>
  <si>
    <t>https://podminky.urs.cz/item/CS_URS_2025_01/561081121</t>
  </si>
  <si>
    <t>315*4,2 "C.3 Koordinační situce - zpevnění koruny ochranné hráze, vápnění; délka x šířka</t>
  </si>
  <si>
    <t>-1704197012</t>
  </si>
  <si>
    <t>(315*4,2*0,5)*1,75*0,03 "C.3 Koordinační situce - zpevnění koruny ochranné hráze, vápnění; délka x šířka x tloušťka x hmotnost zeminy x 3% vápna</t>
  </si>
  <si>
    <t>566201111</t>
  </si>
  <si>
    <t>Úprava dosavadního krytu z kameniva drceného jako podklad pro nový kryt s vyrovnáním profilu v příčném i podélném směru, s vlhčením a zhutněním, s doplněním kamenivem drceným, jeho rozprostřením a zhutněním, v množství do 0,04 m3/m2</t>
  </si>
  <si>
    <t>-1843275769</t>
  </si>
  <si>
    <t>https://podminky.urs.cz/item/CS_URS_2025_01/566201111</t>
  </si>
  <si>
    <t>2*(315*4,2) "C.3 Koordinační situce - zpevnění koruny ochranné hráze, zavibrování štěrku do výplně geobuněk; 2 vrstvy x délka x šířka</t>
  </si>
  <si>
    <t>569903311</t>
  </si>
  <si>
    <t>Zřízení zemních krajnic z hornin jakékoliv třídy se zhutněním</t>
  </si>
  <si>
    <t>-483839087</t>
  </si>
  <si>
    <t>https://podminky.urs.cz/item/CS_URS_2025_01/569903311</t>
  </si>
  <si>
    <t>2*0,27*315 "D.1.1.b.10 Přeložka, dosypání krajnice kamenivem fr. 0-63 mm; obě strany x plocha v řezu x délka</t>
  </si>
  <si>
    <t>58344197</t>
  </si>
  <si>
    <t>štěrkodrť frakce 0/63</t>
  </si>
  <si>
    <t>-496405780</t>
  </si>
  <si>
    <t>2*0,27*315*1,8 "D.1.1.b.10 Přeložka, dosypání krajnice kamenivem fr. 0-63 mm; obě strany x plocha v řezu x délka x hmotnost</t>
  </si>
  <si>
    <t>919722152</t>
  </si>
  <si>
    <t>Geobuňky pro stabilizaci podkladu z polyetylenu, výšky 200 mm, počet buněk přes 20 do 30/m2</t>
  </si>
  <si>
    <t>-1707730455</t>
  </si>
  <si>
    <t>https://podminky.urs.cz/item/CS_URS_2025_01/919722152</t>
  </si>
  <si>
    <t>Poznámka k položce:_x000d_
- tahová pevnost pásu min. 14 kN_x000d_
- ze svařovaných neperforovaných pásů</t>
  </si>
  <si>
    <t>315*2,5 "C.3 Koordinační situce - zpevnění koruny ochranné hráze, geobuňky; délka x šířka</t>
  </si>
  <si>
    <t>919722712</t>
  </si>
  <si>
    <t>Geobuňky provedení zásypu geobuněk včetně krycí vrstvy tl. 100 mm celková tloušťka přes 200 do 300 mm</t>
  </si>
  <si>
    <t>833013881</t>
  </si>
  <si>
    <t>https://podminky.urs.cz/item/CS_URS_2025_01/919722712</t>
  </si>
  <si>
    <t>315*2,5 "C.3 Koordinační situce - zpevnění koruny ochranné hráze, výplň a překrytí geobuněk; délka x šířka</t>
  </si>
  <si>
    <t>58343959</t>
  </si>
  <si>
    <t>kamenivo drcené hrubé frakce 32/63</t>
  </si>
  <si>
    <t>-72896615</t>
  </si>
  <si>
    <t xml:space="preserve">315*2,5*0,3*1,8 "C.3 Koordinační situce - zpevnění koruny ochranné hráze,  výplň a překrytí geobuněk; délka x šířka x tloušťka x hmotnost</t>
  </si>
  <si>
    <t>919726123</t>
  </si>
  <si>
    <t>Geotextilie netkaná pro ochranu, separaci nebo filtraci měrná hmotnost přes 300 do 500 g/m2</t>
  </si>
  <si>
    <t>65386262</t>
  </si>
  <si>
    <t>https://podminky.urs.cz/item/CS_URS_2025_01/919726123</t>
  </si>
  <si>
    <t>Poznámka k položce:_x000d_
- protažení min. 20 %, zkouška dynamickým protržením do 10 mm, průlina pod 0,1 mm, pevnost CBR 3,1 kN</t>
  </si>
  <si>
    <t>315*4,2 "C.3 Koordinační situce - zpevnění koruny ochranné hráze, netkaná geotextilie pod geobuňky; délka x šířka</t>
  </si>
  <si>
    <t>-666906035</t>
  </si>
  <si>
    <t>SO 03.2 - Sjezd do podjezí</t>
  </si>
  <si>
    <t>1363364731</t>
  </si>
  <si>
    <t>(3,25/2)*3,2*62 "C.3 Koordinační situace - sjezd do podjezí, doprava materiálu z výkopů v SO 01.1; průměrná výška převýšení x šířka x délka</t>
  </si>
  <si>
    <t>171151111</t>
  </si>
  <si>
    <t>Uložení sypanin do násypů strojně s rozprostřením sypaniny ve vrstvách a s hrubým urovnáním zhutněných z hornin nesoudržných sypkých</t>
  </si>
  <si>
    <t>-1511850790</t>
  </si>
  <si>
    <t>https://podminky.urs.cz/item/CS_URS_2025_01/171151111</t>
  </si>
  <si>
    <t>Poznámka k položce:_x000d_
- bude použit materiál z výkopu v SO 01.1</t>
  </si>
  <si>
    <t>(3,25/2)*3,2*62 "C.3 Koordinační situace - sjezd do podjezí; průměrná výška převýšení x šířka x délka</t>
  </si>
  <si>
    <t>-1902238783</t>
  </si>
  <si>
    <t>(41*1,5)*3 "C.3 Koordinační situce - sjezd do podjezi; (počet panelů x šířka panelu) x šířka</t>
  </si>
  <si>
    <t>340869242</t>
  </si>
  <si>
    <t>41"=62/1,5 C.3 Koordinační situce - sjezd do podjezí; délka/ šířka panelu</t>
  </si>
  <si>
    <t>R3891211</t>
  </si>
  <si>
    <t>Dočasné přemostění obtokového koryta v podjezí - osazení a likvidace, včetně dodávky veškerého potřebného materiálu</t>
  </si>
  <si>
    <t>-1462162078</t>
  </si>
  <si>
    <t>Poznámka k položce:_x000d_
- požadovaná třída zatížení D400</t>
  </si>
  <si>
    <t>1526351534</t>
  </si>
  <si>
    <t>62*3,4 "C.3 Koordinační situce - sjezd do podjezí, vápnění; délka x šířka</t>
  </si>
  <si>
    <t>1386877931</t>
  </si>
  <si>
    <t>(62*3,4*0,5)*1,75*0,03 "C.3 Koordinační situce -sjezd do podjezí, vápnění; délka x šířka x tloušťka x hmotnost zeminy x 3% vápna</t>
  </si>
  <si>
    <t>1633760532</t>
  </si>
  <si>
    <t>2*(62*3,4) "C.3 Koordinační situce - sjezd do podjezí, zavibrování štěrku do výplně geobuněk; 2 vrstvy x délka x šířka</t>
  </si>
  <si>
    <t>304656035</t>
  </si>
  <si>
    <t>62*3,4 "C.3 Koordinační situce - sjezd do podjezí, geobuňky; délka x šířka</t>
  </si>
  <si>
    <t>1363654299</t>
  </si>
  <si>
    <t>62*3,4 "C.3 Koordinační situce - sjezd do podjezí, výplň a překrytí geobuněk; délka x šířka</t>
  </si>
  <si>
    <t>-1528062795</t>
  </si>
  <si>
    <t xml:space="preserve">62*3,4*0,3*1,8 "C.3 Koordinační situce - sjezd do podjezí,  výplň a překrytí geobuněk; délka x šířka x tloušťka x hmotnost</t>
  </si>
  <si>
    <t>-2083087516</t>
  </si>
  <si>
    <t>62*3,4 "C.3 Koordinační situce - sjezd do podjezí, netkaná geotextilie pod geobuňky; délka x šířka</t>
  </si>
  <si>
    <t>758226428</t>
  </si>
  <si>
    <t>SO 03.3 - Sjezd do nadjezí</t>
  </si>
  <si>
    <t>-1514829361</t>
  </si>
  <si>
    <t>(0,8/2)*3,2*15 "C.3 Koordinační situace - sjezd do nadjezí, doprava materiálu z výkopů v SO 01.1; průměrná výška převýšení x šířka x délka</t>
  </si>
  <si>
    <t>1696805258</t>
  </si>
  <si>
    <t>(0,8/2)*3,2*15 "C.3 Koordinační situace - sjezd do nadjezí; průměrná výška převýšení x šířka x délka</t>
  </si>
  <si>
    <t>-1730986349</t>
  </si>
  <si>
    <t>15*3 "C.3 Koordinační situce - sjezd do nadjezi; (počet panelů x šířka panelu) x šířka</t>
  </si>
  <si>
    <t>300641081</t>
  </si>
  <si>
    <t>15/1,5 "C.3 Koordinační situce - sjezd do nadjezí; délka/ šířka panelu</t>
  </si>
  <si>
    <t>R3891211.3</t>
  </si>
  <si>
    <t>Dočasné přemostění obtokového koryta v nadjezí - osazení a likvidace, včetně dodávky veškerého potřebného materiálu</t>
  </si>
  <si>
    <t>450187186</t>
  </si>
  <si>
    <t>1690876752</t>
  </si>
  <si>
    <t>15*3,4 "C.3 Koordinační situce - sjezd do nadjezí, vápnění; délka x šířka</t>
  </si>
  <si>
    <t>-923495474</t>
  </si>
  <si>
    <t>(15*3,4*0,5)*1,75*0,03 "C.3 Koordinační situce -sjezd do nadjezí, vápnění; délka x šířka x tloušťka x hmotnost zeminy x 3% vápna</t>
  </si>
  <si>
    <t>-63268521</t>
  </si>
  <si>
    <t>2*(15*3,4) "C.3 Koordinační situce - sjezd do nadjezí, zavibrování štěrku do výplně geobuněk; 2 vrstvy x délka x šířka</t>
  </si>
  <si>
    <t>691362446</t>
  </si>
  <si>
    <t>15*3,4 "C.3 Koordinační situce - sjezd do nadjezí, geobuňky; délka x šířka</t>
  </si>
  <si>
    <t>-466181659</t>
  </si>
  <si>
    <t>15*3,4 "C.3 Koordinační situce - sjezd do nadjezí, výplň a překrytí geobuněk; délka x šířka</t>
  </si>
  <si>
    <t>-1365352752</t>
  </si>
  <si>
    <t xml:space="preserve">15*3,4*0,3*1,8 "C.3 Koordinační situce - sjezd do nadjezí,  výplň a překrytí geobuněk; délka x šířka x tloušťka x hmotnost</t>
  </si>
  <si>
    <t>-691537567</t>
  </si>
  <si>
    <t>15*3,4 "C.3 Koordinační situce - sjezd do nadjezí, netkaná geotextilie pod geobuňky; délka x šířka</t>
  </si>
  <si>
    <t>-777575767</t>
  </si>
  <si>
    <t>SO 04.1 - Elektroinstalace - silnoproud</t>
  </si>
  <si>
    <t>741110042</t>
  </si>
  <si>
    <t>Montáž trubek elektroinstalačních s nasunutím nebo našroubováním do krabic plastových ohebných, uložených pevně, vnější Ø přes 23 do 35 mm</t>
  </si>
  <si>
    <t>1431106475</t>
  </si>
  <si>
    <t>https://podminky.urs.cz/item/CS_URS_2025_01/741110042</t>
  </si>
  <si>
    <t>34571156</t>
  </si>
  <si>
    <t>trubka elektroinstalační ohebná z PH, D 28,4/34,5mm</t>
  </si>
  <si>
    <t>-1984185098</t>
  </si>
  <si>
    <t>1199416</t>
  </si>
  <si>
    <t>TRUBKA TUHA 8063HF FA CERNA /3M/</t>
  </si>
  <si>
    <t>-1185583376</t>
  </si>
  <si>
    <t>1000292654</t>
  </si>
  <si>
    <t xml:space="preserve">KOPOS KF 09090 AA  TRUBKA DVOUPL. KOPOFLEX</t>
  </si>
  <si>
    <t>-1344812115</t>
  </si>
  <si>
    <t>1000290916</t>
  </si>
  <si>
    <t xml:space="preserve">KOPOS KD 09110 CC  TRUBKA DVOUPL. KOPODUR</t>
  </si>
  <si>
    <t>-1431239836</t>
  </si>
  <si>
    <t>741110244</t>
  </si>
  <si>
    <t>Montáž trubek pancéřových elektroinstalačních s nasunutím nebo našroubováním do krabic kovových ohebných, uložených volně, Ø přes 48 do 65 mm</t>
  </si>
  <si>
    <t>2041754951</t>
  </si>
  <si>
    <t>https://podminky.urs.cz/item/CS_URS_2025_01/741110244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</si>
  <si>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</si>
  <si>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</si>
  <si>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-336052918</t>
  </si>
  <si>
    <t>https://podminky.urs.cz/item/CS_URS_2025_01/741120101</t>
  </si>
  <si>
    <t>PKB.611894</t>
  </si>
  <si>
    <t>H07V-K 16 ZZ</t>
  </si>
  <si>
    <t>km</t>
  </si>
  <si>
    <t>912327966</t>
  </si>
  <si>
    <t>PKB.711018</t>
  </si>
  <si>
    <t>CYKY-J 3x1,5</t>
  </si>
  <si>
    <t>718953314</t>
  </si>
  <si>
    <t>1257421005</t>
  </si>
  <si>
    <t>KABEL CYKY-J 3x4, BUBEN</t>
  </si>
  <si>
    <t>-640301441</t>
  </si>
  <si>
    <t>PKB.711038</t>
  </si>
  <si>
    <t>CYKY-J 5x6</t>
  </si>
  <si>
    <t>147516112</t>
  </si>
  <si>
    <t>2000000354</t>
  </si>
  <si>
    <t xml:space="preserve">CYKY-J  5x2,5 RE</t>
  </si>
  <si>
    <t>-1195698535</t>
  </si>
  <si>
    <t>741122122</t>
  </si>
  <si>
    <t>Montáž kabelů měděných bez ukončení uložených v trubkách zatažených plných kulatých nebo bezhalogenových (např. CYKY) počtu a průřezu žil 3x1,5 až 6 mm2</t>
  </si>
  <si>
    <t>-54354838</t>
  </si>
  <si>
    <t>https://podminky.urs.cz/item/CS_URS_2025_01/741122122</t>
  </si>
  <si>
    <t>2000000821</t>
  </si>
  <si>
    <t>H07RN-F 3G2,5</t>
  </si>
  <si>
    <t>45006131</t>
  </si>
  <si>
    <t>741122211</t>
  </si>
  <si>
    <t>Montáž kabelů měděných bez ukončení uložených volně nebo v liště plných kulatých (např. CYKY) počtu a průřezu žil 3x1,5 až 6 mm2</t>
  </si>
  <si>
    <t>-720720287</t>
  </si>
  <si>
    <t>https://podminky.urs.cz/item/CS_URS_2025_01/741122211</t>
  </si>
  <si>
    <t>741122222</t>
  </si>
  <si>
    <t>Montáž kabelů měděných bez ukončení uložených volně nebo v liště plných kulatých (např. CYKY) počtu a průřezu žil 4x10 mm2</t>
  </si>
  <si>
    <t>1280194264</t>
  </si>
  <si>
    <t>https://podminky.urs.cz/item/CS_URS_2025_01/741122222</t>
  </si>
  <si>
    <t>PKB.711027</t>
  </si>
  <si>
    <t>CYKY-J 4x10 RE</t>
  </si>
  <si>
    <t>-128037756</t>
  </si>
  <si>
    <t>741122223</t>
  </si>
  <si>
    <t>Montáž kabelů měděných bez ukončení uložených volně nebo v liště plných kulatých (např. CYKY) počtu a průřezu žil 4x16 až 25 mm2</t>
  </si>
  <si>
    <t>1279338888</t>
  </si>
  <si>
    <t>https://podminky.urs.cz/item/CS_URS_2025_01/741122223</t>
  </si>
  <si>
    <t>741130025</t>
  </si>
  <si>
    <t>Ukončení vodičů izolovaných s označením a zapojením na svorkovnici s otevřením a uzavřením krytu, průřezu žíly do 16 mm2</t>
  </si>
  <si>
    <t>286534550</t>
  </si>
  <si>
    <t>https://podminky.urs.cz/item/CS_URS_2025_01/741130025</t>
  </si>
  <si>
    <t>741134001</t>
  </si>
  <si>
    <t>Ukončení kabelů uzávěry nebo formami, se zapojením uzávěry silových kabelů celoplastových, počtu a průřezu žil 4x10 až 16 mm2</t>
  </si>
  <si>
    <t>-825623741</t>
  </si>
  <si>
    <t>https://podminky.urs.cz/item/CS_URS_2025_01/741134001</t>
  </si>
  <si>
    <t>NAP3580</t>
  </si>
  <si>
    <t>Kabelový štítek zavírací PE 60mm x24mm</t>
  </si>
  <si>
    <t>1349474495</t>
  </si>
  <si>
    <t>741210003</t>
  </si>
  <si>
    <t>Montáž rozvodnic oceloplechových nebo plastových bez zapojení vodičů běžných, hmotnosti do 100 kg</t>
  </si>
  <si>
    <t>-178932503</t>
  </si>
  <si>
    <t>https://podminky.urs.cz/item/CS_URS_2025_01/741210003</t>
  </si>
  <si>
    <t>741210004</t>
  </si>
  <si>
    <t>Montáž rozvodnic oceloplechových nebo plastových bez zapojení vodičů běžných, hmotnosti do 150 kg</t>
  </si>
  <si>
    <t>-1730325500</t>
  </si>
  <si>
    <t>https://podminky.urs.cz/item/CS_URS_2025_01/741210004</t>
  </si>
  <si>
    <t>741210102</t>
  </si>
  <si>
    <t>Montáž rozvaděčů litinových, hliníkových nebo plastových bez zapojení vodičů sestavy hmotnosti do 100 kg</t>
  </si>
  <si>
    <t>42109656</t>
  </si>
  <si>
    <t>https://podminky.urs.cz/item/CS_URS_2025_01/741210102</t>
  </si>
  <si>
    <t>1642359</t>
  </si>
  <si>
    <t>Plastová skříň kompaktní pilíř 620x320x1830mm</t>
  </si>
  <si>
    <t>2052888360</t>
  </si>
  <si>
    <t>1000148295</t>
  </si>
  <si>
    <t>Elektroměrový rozváděče 1 měření v kompaktním pilíři IP 44/20 jistič 3B/25A (DCK ER122/NKP7P-C)</t>
  </si>
  <si>
    <t>-1790797157</t>
  </si>
  <si>
    <t>741310271</t>
  </si>
  <si>
    <t>Montáž spínačů jedno nebo dvoupólových kloubových, otočných nebo ovládaných pomocí táhel, bez zapojení vodičů spínačů nebo přepínačů 100 A</t>
  </si>
  <si>
    <t>929817952</t>
  </si>
  <si>
    <t>https://podminky.urs.cz/item/CS_URS_2025_01/741310271</t>
  </si>
  <si>
    <t>1205074</t>
  </si>
  <si>
    <t>VACKOVY SPINAC VSN32 2204C8-Z-PNC-S216 v plastové skříni IP 66 se zámkem</t>
  </si>
  <si>
    <t>-555536263</t>
  </si>
  <si>
    <t>741311004</t>
  </si>
  <si>
    <t>Montáž spínačů speciálních se zapojením vodičů čidla pohybu nástěnného</t>
  </si>
  <si>
    <t>1749784162</t>
  </si>
  <si>
    <t>https://podminky.urs.cz/item/CS_URS_2025_01/741311004</t>
  </si>
  <si>
    <t>1000093514</t>
  </si>
  <si>
    <t>CL POHYBOVÉ ČIDLO IR 400W, 230V/IP 44/180°</t>
  </si>
  <si>
    <t>4585161</t>
  </si>
  <si>
    <t>741313033</t>
  </si>
  <si>
    <t>Montáž zásuvek domovních se zapojením vodičů šroubové připojení vestavných 10 popř. 16 A bez odvrtání profilovaného otvoru, provedení 2P + PE s víčkem</t>
  </si>
  <si>
    <t>-383278333</t>
  </si>
  <si>
    <t>https://podminky.urs.cz/item/CS_URS_2025_01/741313033</t>
  </si>
  <si>
    <t>1000184633</t>
  </si>
  <si>
    <t xml:space="preserve">Nástěnná zásuvka 16A/3p  230V/16A IP 66</t>
  </si>
  <si>
    <t>-29049661</t>
  </si>
  <si>
    <t>741333843</t>
  </si>
  <si>
    <t>Demontáž ovladačů tlačítkových ze skříně 3 tlačítkových</t>
  </si>
  <si>
    <t>1201290631</t>
  </si>
  <si>
    <t>https://podminky.urs.cz/item/CS_URS_2025_01/741333843</t>
  </si>
  <si>
    <t>10.396.447</t>
  </si>
  <si>
    <t>Dvojtlačítko kompletní IP 67 dvojitá izolace</t>
  </si>
  <si>
    <t>157800494</t>
  </si>
  <si>
    <t>741373002</t>
  </si>
  <si>
    <t>Montáž svítidel výbojkových se zapojením vodičů průmyslových nebo venkovních na výložník</t>
  </si>
  <si>
    <t>947691681</t>
  </si>
  <si>
    <t>https://podminky.urs.cz/item/CS_URS_2025_01/741373002</t>
  </si>
  <si>
    <t>1418928</t>
  </si>
  <si>
    <t xml:space="preserve">SVIT LED  377x238x111 3543 lm 25W 4000K IP 66 membrána pro kompenzace změny vnitřního tlaku</t>
  </si>
  <si>
    <t>-69793189</t>
  </si>
  <si>
    <t>741410021</t>
  </si>
  <si>
    <t>Montáž uzemňovacího vedení s upevněním, propojením a připojením pomocí svorek v zemi s izolací spojů pásku průřezu do 120 mm2 v městské zástavbě</t>
  </si>
  <si>
    <t>1331609721</t>
  </si>
  <si>
    <t>https://podminky.urs.cz/item/CS_URS_2025_01/741410021</t>
  </si>
  <si>
    <t>35442062</t>
  </si>
  <si>
    <t>pás zemnící 30x4mm FeZn</t>
  </si>
  <si>
    <t>1374676794</t>
  </si>
  <si>
    <t>741410041</t>
  </si>
  <si>
    <t>Montáž uzemňovacího vedení s upevněním, propojením a připojením pomocí svorek v zemi s izolací spojů drátu nebo lana Ø do 10 mm v městské zástavbě</t>
  </si>
  <si>
    <t>176064224</t>
  </si>
  <si>
    <t>https://podminky.urs.cz/item/CS_URS_2025_01/741410041</t>
  </si>
  <si>
    <t>35441073</t>
  </si>
  <si>
    <t>drát D 10mm FeZn</t>
  </si>
  <si>
    <t>-858664969</t>
  </si>
  <si>
    <t>741420021</t>
  </si>
  <si>
    <t>Montáž hromosvodného vedení svorek se 2 šrouby</t>
  </si>
  <si>
    <t>882312001</t>
  </si>
  <si>
    <t>https://podminky.urs.cz/item/CS_URS_2025_01/741420021</t>
  </si>
  <si>
    <t>8500173722</t>
  </si>
  <si>
    <t>Svorka připojovací Kovoblesk SP1 Uni, nerez N-V2A</t>
  </si>
  <si>
    <t>77196434</t>
  </si>
  <si>
    <t>1501601</t>
  </si>
  <si>
    <t>SVORKA SR03c</t>
  </si>
  <si>
    <t>1968616517</t>
  </si>
  <si>
    <t>741420022</t>
  </si>
  <si>
    <t>Montáž hromosvodného vedení svorek se 3 a více šrouby</t>
  </si>
  <si>
    <t>-2066625635</t>
  </si>
  <si>
    <t>https://podminky.urs.cz/item/CS_URS_2025_01/741420022</t>
  </si>
  <si>
    <t>-1951171063</t>
  </si>
  <si>
    <t>10.049.005</t>
  </si>
  <si>
    <t>Trubka RPK 25/10-1000 smršťovací zelenožlutá</t>
  </si>
  <si>
    <t>256</t>
  </si>
  <si>
    <t>-25224878</t>
  </si>
  <si>
    <t>210202024</t>
  </si>
  <si>
    <t>Montáž svítidel výbojkových se zapojením vodičů světlometů hmotnosti přes 10 kg</t>
  </si>
  <si>
    <t>-925086141</t>
  </si>
  <si>
    <t>https://podminky.urs.cz/item/CS_URS_2025_01/210202024</t>
  </si>
  <si>
    <t>1040052563</t>
  </si>
  <si>
    <t>Reflektor LED 230V 100W 171721 lm 4000K IP66 120° 295x355x100mm</t>
  </si>
  <si>
    <t>-1733624995</t>
  </si>
  <si>
    <t>210204002</t>
  </si>
  <si>
    <t>Montáž stožárů osvětlení parkových ocelových</t>
  </si>
  <si>
    <t>-160231576</t>
  </si>
  <si>
    <t>https://podminky.urs.cz/item/CS_URS_2025_01/210204002</t>
  </si>
  <si>
    <t>1290875</t>
  </si>
  <si>
    <t>STOZAR VER. OSV. KLB 6-108/60 Z</t>
  </si>
  <si>
    <t>-143703310</t>
  </si>
  <si>
    <t>210204011</t>
  </si>
  <si>
    <t>Montáž stožárů osvětlení samostatně stojících ocelových, délky do 12 m</t>
  </si>
  <si>
    <t>-1841662885</t>
  </si>
  <si>
    <t>https://podminky.urs.cz/item/CS_URS_2025_01/210204011</t>
  </si>
  <si>
    <t>1641321</t>
  </si>
  <si>
    <t>STOZAR SKLOPNY VETKNUTY SMD 6 + záslepka 60mm</t>
  </si>
  <si>
    <t>1662687897</t>
  </si>
  <si>
    <t>210204201</t>
  </si>
  <si>
    <t>Montáž elektrovýzbroje stožárů osvětlení 1 okruh</t>
  </si>
  <si>
    <t>-546647455</t>
  </si>
  <si>
    <t>https://podminky.urs.cz/item/CS_URS_2025_01/210204201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</si>
  <si>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</si>
  <si>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</si>
  <si>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-2146736074</t>
  </si>
  <si>
    <t>https://podminky.urs.cz/item/CS_URS_2025_01/210280002</t>
  </si>
  <si>
    <t>210950202</t>
  </si>
  <si>
    <t>Ostatní práce při montáži vodičů, šňůr a kabelů Příplatek k cenám za zatahování kabelů do tvárnicových tras s komorami nebo do kolektorů hmotnosti kabelů do 2 kg</t>
  </si>
  <si>
    <t>-449291118</t>
  </si>
  <si>
    <t>https://podminky.urs.cz/item/CS_URS_2025_01/210950202</t>
  </si>
  <si>
    <t>210950203</t>
  </si>
  <si>
    <t>Ostatní práce při montáži vodičů, šňůr a kabelů Příplatek k cenám za zatahování kabelů do tvárnicových tras s komorami nebo do kolektorů hmotnosti kabelů do 4 kg</t>
  </si>
  <si>
    <t>-868258844</t>
  </si>
  <si>
    <t>https://podminky.urs.cz/item/CS_URS_2025_01/210950203</t>
  </si>
  <si>
    <t>HZS2222</t>
  </si>
  <si>
    <t>Hodinové zúčtovací sazby profesí PSV provádění stavebních instalací topenář odborný</t>
  </si>
  <si>
    <t>512</t>
  </si>
  <si>
    <t>44884069</t>
  </si>
  <si>
    <t>https://podminky.urs.cz/item/CS_URS_2025_01/HZS2222</t>
  </si>
  <si>
    <t>SO 04.2 - Elektroinstalace - zemní práce</t>
  </si>
  <si>
    <t>119003131</t>
  </si>
  <si>
    <t>Pomocné konstrukce při zabezpečení výkopu svislé výstražná páska zřízení</t>
  </si>
  <si>
    <t>-1415108612</t>
  </si>
  <si>
    <t>https://podminky.urs.cz/item/CS_URS_2025_01/119003131</t>
  </si>
  <si>
    <t>119003132</t>
  </si>
  <si>
    <t>Pomocné konstrukce při zabezpečení výkopu svislé výstražná páska odstranění</t>
  </si>
  <si>
    <t>249794038</t>
  </si>
  <si>
    <t>https://podminky.urs.cz/item/CS_URS_2025_01/119003132</t>
  </si>
  <si>
    <t>119003215</t>
  </si>
  <si>
    <t>Pomocné konstrukce při zabezpečení výkopu svislé ocelové mobilní oplocení, výšky do 1,5 m panely ze svařovaných trubek zřízení</t>
  </si>
  <si>
    <t>1693910771</t>
  </si>
  <si>
    <t>https://podminky.urs.cz/item/CS_URS_2025_01/119003215</t>
  </si>
  <si>
    <t>119003216</t>
  </si>
  <si>
    <t>Pomocné konstrukce při zabezpečení výkopu svislé ocelové mobilní oplocení, výšky do 1,5 m panely ze svařovaných trubek odstranění</t>
  </si>
  <si>
    <t>166204982</t>
  </si>
  <si>
    <t>https://podminky.urs.cz/item/CS_URS_2025_01/119003216</t>
  </si>
  <si>
    <t>28611196</t>
  </si>
  <si>
    <t>trubka kanalizační PP plnostěnná jednovrstvá DN 160x1000mm SN10</t>
  </si>
  <si>
    <t>1995461140</t>
  </si>
  <si>
    <t>162701109</t>
  </si>
  <si>
    <t>Příplatek k vodorovnému přemístění výkopku/sypaniny z horniny tř. 1 až 4 ZKD 1000 m přes 10000 m</t>
  </si>
  <si>
    <t>446557729</t>
  </si>
  <si>
    <t>171111111</t>
  </si>
  <si>
    <t>Hutnění zeminy pro spodní stavbu železnic tloušťky vrstvy do 20 cm</t>
  </si>
  <si>
    <t>1451341531</t>
  </si>
  <si>
    <t>https://podminky.urs.cz/item/CS_URS_2025_01/171111111</t>
  </si>
  <si>
    <t>278381153</t>
  </si>
  <si>
    <t>Základ (podezdívka) betonový pod ventilátory, čerpadla, ohřívače, motorová zařízení apod. z betonu prostého nebo železového včetně potřebného bednění, s hladkou cementovou omítkou stěn, s potěrem, s vynecháním otvorů pro kotevní železa, bez zemních prací a izolace půdorysná plocha základu přes 0,50 do 1,00 m2 tř. C12/15</t>
  </si>
  <si>
    <t>-122961337</t>
  </si>
  <si>
    <t>https://podminky.urs.cz/item/CS_URS_2025_01/278381153</t>
  </si>
  <si>
    <t>997013831</t>
  </si>
  <si>
    <t>Poplatek za uložení na skládce (skládkovné) stavebního odpadu směsného kód odpadu 170 904</t>
  </si>
  <si>
    <t>-1482115786</t>
  </si>
  <si>
    <t>620176707</t>
  </si>
  <si>
    <t>460010024</t>
  </si>
  <si>
    <t>Vytyčení trasy vedení kabelového (podzemního) v zastavěném prostoru</t>
  </si>
  <si>
    <t>-2108131031</t>
  </si>
  <si>
    <t>https://podminky.urs.cz/item/CS_URS_2025_01/460010024</t>
  </si>
  <si>
    <t>460050704</t>
  </si>
  <si>
    <t>Hloubení nezapažených jam pro stožáry veřejného osvětlení ručně v hornině tř 4</t>
  </si>
  <si>
    <t>-1476306626</t>
  </si>
  <si>
    <t>460150303</t>
  </si>
  <si>
    <t>Hloubení nezapažených jam pro rozváděč tř 3</t>
  </si>
  <si>
    <t>67516628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</si>
  <si>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</si>
  <si>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</si>
  <si>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1499542148</t>
  </si>
  <si>
    <t>https://podminky.urs.cz/item/CS_URS_2025_01/460161172</t>
  </si>
  <si>
    <t>ANT559</t>
  </si>
  <si>
    <t>Folie 611 červená 330x250 BLESK</t>
  </si>
  <si>
    <t>2012118354</t>
  </si>
  <si>
    <t>460421282</t>
  </si>
  <si>
    <t>Lože kabelů z prohozeného výkopku tl 5 cm nad kabel, kryté plastovou folií, š lože do 50 cm</t>
  </si>
  <si>
    <t>435682013</t>
  </si>
  <si>
    <t>460560153</t>
  </si>
  <si>
    <t>Zásyp rýh ručně šířky 35 cm, hloubky 70 cm, z horniny třídy 3</t>
  </si>
  <si>
    <t>-215467522</t>
  </si>
  <si>
    <t>SO 05 - Kácení dřevin</t>
  </si>
  <si>
    <t>112101101</t>
  </si>
  <si>
    <t>Odstranění stromů s odřezáním kmene a s odvětvením listnatých, průměru kmene přes 100 do 300 mm</t>
  </si>
  <si>
    <t>-1345087434</t>
  </si>
  <si>
    <t>https://podminky.urs.cz/item/CS_URS_2025_01/112101101</t>
  </si>
  <si>
    <t>1 "C.5 Situace kácení - strom STR-P1, Lípa</t>
  </si>
  <si>
    <t>2 "C.5 Situace kácení - strom STR-P2, Lípa</t>
  </si>
  <si>
    <t>2 "C.5 Situace kácení - strom STR-P5, Jasan</t>
  </si>
  <si>
    <t>1 "C.5 Situace kácení - strom STR-P6, Jasan</t>
  </si>
  <si>
    <t>1 "C.5 Situace kácení - strom STR-P7, Jasan</t>
  </si>
  <si>
    <t>4 "C.5 Situace kácení - strom STR-P8, Lípa</t>
  </si>
  <si>
    <t>1 "C.5 Situace kácení - strom STR-P12, Lípa</t>
  </si>
  <si>
    <t>3 "C.5 Situace kácení - strom STR-P14, Jasan</t>
  </si>
  <si>
    <t>7 "C.5 Situace kácení - strom STR-P15, Javor</t>
  </si>
  <si>
    <t>1 "C.5 Situace kácení - strom STR-P16, Javor</t>
  </si>
  <si>
    <t>2 "C.5 Situace kácení - strom STR-P17, Javor</t>
  </si>
  <si>
    <t>1 "C.5 Situace kácení - strom STR-P18, Jasan</t>
  </si>
  <si>
    <t>1 "C.5 Situace kácení - strom STR-P20, Akát</t>
  </si>
  <si>
    <t>2 "C.5 Situace kácení - strom STR-P21, Akát</t>
  </si>
  <si>
    <t>2 "C.5 Situace kácení - strom STR-P23, Jasan</t>
  </si>
  <si>
    <t>1 "C.5 Situace kácení - strom STR-P24, Akát</t>
  </si>
  <si>
    <t>2 "C.5 Situace kácení - strom STR-P27, Akát</t>
  </si>
  <si>
    <t>2 "C.5 Situace kácení - strom STR-P28, Akát</t>
  </si>
  <si>
    <t>2 "C.5 Situace kácení - strom STR-P29, Akát</t>
  </si>
  <si>
    <t xml:space="preserve">1 "C.5 Situace kácení - strom STR-P32, Javor </t>
  </si>
  <si>
    <t>2 "C.5 Situace kácení - strom STR-P34, Javor</t>
  </si>
  <si>
    <t>2 "C.5 Situace kácení - strom STR-P35, Dub</t>
  </si>
  <si>
    <t>1 "C.5 Situace kácení - strom STR-P41, Akát</t>
  </si>
  <si>
    <t>1 "C.5 Situace kácení - strom STR-P44, Bříza</t>
  </si>
  <si>
    <t>7 "C.5 Situace kácení - strom STR-P45, Javor</t>
  </si>
  <si>
    <t>3 "C.5 Situace kácení - strom STR-P48, Lípa</t>
  </si>
  <si>
    <t>1 "C.5 Situace kácení - strom STR-P3, Lípa</t>
  </si>
  <si>
    <t>1 "C.5 Situace kácení - strom STR-P22, Javor</t>
  </si>
  <si>
    <t>1 "C.5 Situace kácení - strom STR-P25, Javor</t>
  </si>
  <si>
    <t>1 "C.5 Situace kácení - strom STR-P26, Javor</t>
  </si>
  <si>
    <t>1 "C.5 Situace kácení - strom STR-P30, Javor</t>
  </si>
  <si>
    <t>1 "C.5 Situace kácení - strom STR-P36, Akát</t>
  </si>
  <si>
    <t>1 "C.5 Situace kácení - strom STR-P38, Akát</t>
  </si>
  <si>
    <t>1 "C.5 Situace kácení - strom STR-P39, Lípa</t>
  </si>
  <si>
    <t>1 "C.5 Situace kácení - strom STR-P42, Dub</t>
  </si>
  <si>
    <t>1 "C.5 Situace kácení - strom STR-P43, Jasan</t>
  </si>
  <si>
    <t>1 "C.5 Situace kácení - strom STR-L61, Trnka</t>
  </si>
  <si>
    <t>112101102</t>
  </si>
  <si>
    <t>Odstranění stromů s odřezáním kmene a s odvětvením listnatých, průměru kmene přes 300 do 500 mm</t>
  </si>
  <si>
    <t>-1429367701</t>
  </si>
  <si>
    <t>https://podminky.urs.cz/item/CS_URS_2025_01/112101102</t>
  </si>
  <si>
    <t>2 "C.5 Situace kácení - strom STR-P4, Lípa</t>
  </si>
  <si>
    <t>1 "C.5 Situace kácení - strom STR-P9, Dub</t>
  </si>
  <si>
    <t>1 "C.5 Situace kácení - strom STR-P11, Lípa</t>
  </si>
  <si>
    <t>1 "C.5 Situace kácení - strom STR-P13, Javor</t>
  </si>
  <si>
    <t>2 "C.5 Situace kácení - strom STR-P19, Javor</t>
  </si>
  <si>
    <t>1 "C.5 Situace kácení - strom STR-P31, Javor</t>
  </si>
  <si>
    <t>1 "C.5 Situace kácení - strom STR-P33, Dub</t>
  </si>
  <si>
    <t>3 "C.5 Situace kácení - strom STR-P40, Lípa</t>
  </si>
  <si>
    <t>5 "C.5 Situace kácení - strom STR-P46, Javor</t>
  </si>
  <si>
    <t>4 "C.5 Situace kácení - strom STR-P47, Lípa</t>
  </si>
  <si>
    <t>112101104</t>
  </si>
  <si>
    <t>Odstranění stromů s odřezáním kmene a s odvětvením listnatých, průměru kmene přes 700 do 900 mm</t>
  </si>
  <si>
    <t>-754062038</t>
  </si>
  <si>
    <t>https://podminky.urs.cz/item/CS_URS_2025_01/112101104</t>
  </si>
  <si>
    <t>1 "C.5 Situace kácení - strom STR-P10, Jasan</t>
  </si>
  <si>
    <t>3 "C.5 Situace kácení - strom STR-P37, Lípa</t>
  </si>
  <si>
    <t>112251101</t>
  </si>
  <si>
    <t>Odstranění pařezů strojně s jejich vykopáním nebo vytrháním průměru přes 100 do 300 mm</t>
  </si>
  <si>
    <t>-1246102069</t>
  </si>
  <si>
    <t>https://podminky.urs.cz/item/CS_URS_2025_01/112251101</t>
  </si>
  <si>
    <t>1 "C.5 Situace kácení - strom STR-P17, Javor</t>
  </si>
  <si>
    <t>1 "C.5 Situace kácení - strom STR-P27, Akát</t>
  </si>
  <si>
    <t>1 "C.5 Situace kácení - strom STR-P28, Akát</t>
  </si>
  <si>
    <t>1 "C.5 Situace kácení - strom STR-P29, Akát</t>
  </si>
  <si>
    <t>1 "C.5 Situace kácení - strom STR-P34, Javor</t>
  </si>
  <si>
    <t>112251102</t>
  </si>
  <si>
    <t>Odstranění pařezů strojně s jejich vykopáním nebo vytrháním průměru přes 300 do 500 mm</t>
  </si>
  <si>
    <t>-1055757277</t>
  </si>
  <si>
    <t>https://podminky.urs.cz/item/CS_URS_2025_01/112251102</t>
  </si>
  <si>
    <t>1 "C.5 Situace kácení - strom STR-P2, Lípa</t>
  </si>
  <si>
    <t>1 "C.5 Situace kácení - strom STR-P4, Lípa</t>
  </si>
  <si>
    <t>1 "C.5 Situace kácení - strom STR-P5, Jasan</t>
  </si>
  <si>
    <t>1 "C.5 Situace kácení - strom STR-P14, Jasan</t>
  </si>
  <si>
    <t>1 "C.5 Situace kácení - strom STR-P21, Akát</t>
  </si>
  <si>
    <t>1 "C.5 Situace kácení - strom STR-P23, Jasan</t>
  </si>
  <si>
    <t>1 "C.5 Situace kácení - strom STR-P35, Dub</t>
  </si>
  <si>
    <t>112251103</t>
  </si>
  <si>
    <t>Odstranění pařezů strojně s jejich vykopáním nebo vytrháním průměru přes 500 do 700 mm</t>
  </si>
  <si>
    <t>-256880324</t>
  </si>
  <si>
    <t>https://podminky.urs.cz/item/CS_URS_2025_01/112251103</t>
  </si>
  <si>
    <t>1 "C.5 Situace kácení - strom STR-P8, Lípa</t>
  </si>
  <si>
    <t>1 "C.5 Situace kácení - strom STR-P15, Javor</t>
  </si>
  <si>
    <t>1 "C.5 Situace kácení - strom STR-P19, Javor</t>
  </si>
  <si>
    <t>1 "C.5 Situace kácení - strom STR-P40, Lípa</t>
  </si>
  <si>
    <t>1 "C.5 Situace kácení - strom STR-P45, Javor</t>
  </si>
  <si>
    <t>1 "C.5 Situace kácení - strom STR-P48, Lípa</t>
  </si>
  <si>
    <t>112251104</t>
  </si>
  <si>
    <t>Odstranění pařezů strojně s jejich vykopáním nebo vytrháním průměru přes 700 do 900 mm</t>
  </si>
  <si>
    <t>1203108447</t>
  </si>
  <si>
    <t>https://podminky.urs.cz/item/CS_URS_2025_01/112251104</t>
  </si>
  <si>
    <t>1 "C.5 Situace kácení - strom STR-P47, Lípa</t>
  </si>
  <si>
    <t>112251107</t>
  </si>
  <si>
    <t>Odstranění pařezů strojně s jejich vykopáním nebo vytrháním průměru přes 1100 do 1300 mm</t>
  </si>
  <si>
    <t>1949403600</t>
  </si>
  <si>
    <t>https://podminky.urs.cz/item/CS_URS_2025_01/112251107</t>
  </si>
  <si>
    <t>1 "C.5 Situace kácení - strom STR-P37, Lípa</t>
  </si>
  <si>
    <t>1 "C.5 Situace kácení - strom STR-P46, Javor</t>
  </si>
  <si>
    <t>162201411</t>
  </si>
  <si>
    <t>Vodorovné přemístění větví, kmenů nebo pařezů s naložením, složením a dopravou do 1000 m kmenů stromů listnatých, průměru přes 100 do 300 mm</t>
  </si>
  <si>
    <t>16817456</t>
  </si>
  <si>
    <t>https://podminky.urs.cz/item/CS_URS_2025_01/162201411</t>
  </si>
  <si>
    <t>Poznámka k položce:_x000d_
- odvoz pokácených stromů na ZS</t>
  </si>
  <si>
    <t>162201412</t>
  </si>
  <si>
    <t>Vodorovné přemístění větví, kmenů nebo pařezů s naložením, složením a dopravou do 1000 m kmenů stromů listnatých, průměru přes 300 do 500 mm</t>
  </si>
  <si>
    <t>-497998818</t>
  </si>
  <si>
    <t>https://podminky.urs.cz/item/CS_URS_2025_01/162201412</t>
  </si>
  <si>
    <t>162201414</t>
  </si>
  <si>
    <t>Vodorovné přemístění větví, kmenů nebo pařezů s naložením, složením a dopravou do 1000 m kmenů stromů listnatých, průměru přes 700 do 900 mm</t>
  </si>
  <si>
    <t>1306648462</t>
  </si>
  <si>
    <t>https://podminky.urs.cz/item/CS_URS_2025_01/162201414</t>
  </si>
  <si>
    <t>174251201</t>
  </si>
  <si>
    <t>Zásyp jam po pařezech strojně výkopkem z horniny získané při dobývání pařezů s hrubým urovnáním povrchu zasypávky průměru pařezu přes 100 do 300 mm</t>
  </si>
  <si>
    <t>1794841790</t>
  </si>
  <si>
    <t>https://podminky.urs.cz/item/CS_URS_2025_01/174251201</t>
  </si>
  <si>
    <t>R16230152</t>
  </si>
  <si>
    <t>Vodorovné přemístění odstraněných pařezů a větví do místa uložení, vč. likvidace dle platné legislativy</t>
  </si>
  <si>
    <t>-1213352386</t>
  </si>
  <si>
    <t>VON - Vedlejší a ostatní náklady</t>
  </si>
  <si>
    <t>VRN - Vedlejší rozpočtové náklady</t>
  </si>
  <si>
    <t xml:space="preserve">    09 - Ostatní náklady</t>
  </si>
  <si>
    <t xml:space="preserve">    A 02 - Projektová dokumentace - ostatní náklady</t>
  </si>
  <si>
    <t xml:space="preserve">    A 03 - Geodetické práce a vytýče - ostatní náklady</t>
  </si>
  <si>
    <t xml:space="preserve">    A 01 - Vedlejší a ostatní rozpočtové náklady</t>
  </si>
  <si>
    <t xml:space="preserve">    VRN4 - Inženýrská činnost</t>
  </si>
  <si>
    <t xml:space="preserve">    VRN6 - Územní vlivy</t>
  </si>
  <si>
    <t>VRN</t>
  </si>
  <si>
    <t>Vedlejší rozpočtové náklady</t>
  </si>
  <si>
    <t>09</t>
  </si>
  <si>
    <t>Ostatní náklady</t>
  </si>
  <si>
    <t>R 037</t>
  </si>
  <si>
    <t>Zajištění písemných souhlasných vyjádření všech dotčených vlastníků a případných uživatelů všech pozemků dotčených stavbou s jejich konečnou úpravou po dokončení prací</t>
  </si>
  <si>
    <t>1024</t>
  </si>
  <si>
    <t>758882231</t>
  </si>
  <si>
    <t>R 092</t>
  </si>
  <si>
    <t>Zajištění souhlasů se zvláštním užíváním komunikací</t>
  </si>
  <si>
    <t>-892244994</t>
  </si>
  <si>
    <t>R 0931</t>
  </si>
  <si>
    <t>Provedení pasportizace stávajících nemovitostí (vč. pozemků) a jejich příslušenství, zajištění fotodokumentace stávajícího stavu přístupových cest</t>
  </si>
  <si>
    <t>-1124086798</t>
  </si>
  <si>
    <t>R 094</t>
  </si>
  <si>
    <t>Zajištění vytýčení veškerých podzemních zařízení</t>
  </si>
  <si>
    <t>-1876543495</t>
  </si>
  <si>
    <t>R 095</t>
  </si>
  <si>
    <t>Zajištění šetření o podzemních sítích vč. zajištění nových vyjádření v případě, že před realizací pozbyly platnosti</t>
  </si>
  <si>
    <t>1968317547</t>
  </si>
  <si>
    <t>R 0993</t>
  </si>
  <si>
    <t>- zajištění dopravně inženýrských opatření
- zajištění zřízení a likvidace dopravního značení včetně případné světelné signalizace
- zajištění vydání dopravně inženýrského rozhodnutí</t>
  </si>
  <si>
    <t>638524567</t>
  </si>
  <si>
    <t>R 0994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</si>
  <si>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</si>
  <si>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1620027807</t>
  </si>
  <si>
    <t>Poznámka k položce:_x000d_
- zkoušky hutnění zpětných zásypů_x000d_
- pevnost v tlaku pro beton C 25/30 a beton C30/37_x000d_
- mrazuvzdornost XF3 pro beton C25/30 a beton C30/37</t>
  </si>
  <si>
    <t>R 0996</t>
  </si>
  <si>
    <t>Zajištění výroby a instalace informačních tabulí ke stavbě</t>
  </si>
  <si>
    <t>-1409226498</t>
  </si>
  <si>
    <t>R 0997</t>
  </si>
  <si>
    <t>Zajištění kontrolního a zkušebního plánu stavby a technologických předpisů z hlediska BOZP</t>
  </si>
  <si>
    <t>1634571177</t>
  </si>
  <si>
    <t>R 09991</t>
  </si>
  <si>
    <t>Zajištění fotodokumentace veškerých konstrukcí, které budou v průběhu výstavby skryty nebo zakryty</t>
  </si>
  <si>
    <t>-1767939798</t>
  </si>
  <si>
    <t>A 02</t>
  </si>
  <si>
    <t>Projektová dokumentace - ostatní náklady</t>
  </si>
  <si>
    <t>R 0210</t>
  </si>
  <si>
    <t>Vypracování Plánu opatření - zpracování havarijního plánu dle §39 odst. 2. písm. a) zákona č. 254/2001 Sb včetně zajištění schválení příslušnými orgány správy a Povodím Moravy, státní podnik</t>
  </si>
  <si>
    <t>-1826859501</t>
  </si>
  <si>
    <t>R 0221</t>
  </si>
  <si>
    <t>Zpracování Povodňového plánu dle §71 zákona č. 254/2001 Sb. včetně zajištění schválení příslušnými orgány správy a Povodím Moravy, státní podnik</t>
  </si>
  <si>
    <t>-796027901</t>
  </si>
  <si>
    <t>R023</t>
  </si>
  <si>
    <t>Vypracování projektu skutečného provedení díla v souladu s vyhláškou č. 499/2006 Sb. o dokumentaci staveb</t>
  </si>
  <si>
    <t>458664830</t>
  </si>
  <si>
    <t>R024</t>
  </si>
  <si>
    <t>Zajištění zpracování manipulačního řádu po dokončení realizace jako podklad pro kolaudační řízení</t>
  </si>
  <si>
    <t>-1308923241</t>
  </si>
  <si>
    <t>Poznámka k položce:_x000d_
- včetně projednání</t>
  </si>
  <si>
    <t>R025</t>
  </si>
  <si>
    <t>Zpracování provozního řádu po dokončení realizace</t>
  </si>
  <si>
    <t>-1075992570</t>
  </si>
  <si>
    <t>R026</t>
  </si>
  <si>
    <t>Zpracování realizační dokumentace zhotovitele, dílenských výkresů, technologických předpisů</t>
  </si>
  <si>
    <t>-1575305480</t>
  </si>
  <si>
    <t>A 03</t>
  </si>
  <si>
    <t>Geodetické práce a vytýče - ostatní náklady</t>
  </si>
  <si>
    <t>R 031</t>
  </si>
  <si>
    <t>Vypracování geodetického zaměření skutečného stavu</t>
  </si>
  <si>
    <t>-1706431888</t>
  </si>
  <si>
    <t>R 35</t>
  </si>
  <si>
    <t>Zajištění veškerých geodetických prací souvisejících s realizací díla, včetně vytyčení obvodu staveniště</t>
  </si>
  <si>
    <t>346174353</t>
  </si>
  <si>
    <t>A 01</t>
  </si>
  <si>
    <t>Vedlejší a ostatní rozpočtové náklady</t>
  </si>
  <si>
    <t>032103001</t>
  </si>
  <si>
    <t>PP: 
- 1x havarijní souprava OIL 240 (obsah soupravy: nádoba 240l, Algasorb 30kgm, 50 x rohož, 
5x nohavice, 5x polštář, 200x utěrka NT, 1x lopatka a smeták, 5x PE pytel, 5x výstražná nálepka, 2x rukavice 
Havarijní souprava UNV 60: 
-1x sud 120 litrů, 20x rohož, 8x nohavice, 10kg OI-Ex "82", 5x utěrka, 2x polštář, 1x rukavice, 
1x brýle, 2x PE pytel, 2x výstr. nálepka, absorpční schopnost 150 litrů 
Norná stěna EKNS 220 H (4ks, rozměr 0,13 x 3 m) nebo enviromentální typ PEpytle 120 l - 10ks
ruční nářadí (sekyra, pila, krumpáč, lopata, palice)
zásoba řeziva (prkna, latě, trámy) - jednotky kusů 
lahve pro odběr vzorků (prachovnice se širokým hrdlem o objemu 1,25 l) - 5ks</t>
  </si>
  <si>
    <t>130345314</t>
  </si>
  <si>
    <t>R 03000</t>
  </si>
  <si>
    <t>- zajištění místnosti pro TDI v ZS vč. jejího vybavení
- zajištění ohlášení všech staveb zařízení staveniště dle §104 odst. (2) zákona č. 183/2006 Sb.
- zajištění oplocení prostoru ZS, jeho napojení na inž. sítě
- zajištění následné likvidace všech objektů ZS včetně připojení na inž. sítě
- zajištění zřízení a odstranění dočasných komunikací, sjezdů a nájezdů po realizaci stavby
- zajištění ostahy stavby a staveniště po dobu realizace stavby
- zřízení čistících zón před výjezdem z obvodu staveniště
- provedení takových opatření, aby plochy obvodu staveniště nebyly znečištěny ropnými látkami a jinými podobnými produkty
- provedení takových opatření, aby nebyly překročeny limity prašnosti a hlučnosti pané obecně závaznou vyhláškou
- zajištění péče o nepředané objekty a konstrukce stavby, jejich ošetřování a zimní opatření
- zajištění ochrany veškeré zeleně v prostoru staveniště a v jeho bezprostřední blízkosti proti poškození během realizace stavby</t>
  </si>
  <si>
    <t>-1425749067</t>
  </si>
  <si>
    <t>Poznámka k položce:_x000d_
- v PD uvažované zařízení staveniště se nachází v záplavovém území - LB bude zaplavován již při Q5 a PB při Q20</t>
  </si>
  <si>
    <t>R0112</t>
  </si>
  <si>
    <t>Zajištění obnovy příjezdových komunikací dotčených stavbou, v případě jejich porušení stavební dopravou, čištění vozidel stavby při vjezdu na veřejné komunikace</t>
  </si>
  <si>
    <t>-591673938</t>
  </si>
  <si>
    <t>R29121101</t>
  </si>
  <si>
    <t>Zřízení a odstranění zpevněných ploch na ZS a přístupech k toku, včetně zpevnění přístupových komunikací a splnění podmínek práce v ochranných pásem inženýrských sítí, včetně uvedení všech dotčených pozemků do původního stavu (ohumusování a osetí), včetně případných oprav komunikace při jejím poškození zhotovitelem</t>
  </si>
  <si>
    <t>809120900</t>
  </si>
  <si>
    <t>Poznámka k položce:_x000d_
- včetně případného nezbytného mýcení keřů a náletů z důvodu přístupu</t>
  </si>
  <si>
    <t>VRN4</t>
  </si>
  <si>
    <t>Inženýrská činnost</t>
  </si>
  <si>
    <t>R0429031</t>
  </si>
  <si>
    <t>Geologický dohled v průběhu injektáží autorizovanou osobou</t>
  </si>
  <si>
    <t>948482225</t>
  </si>
  <si>
    <t>R0429032</t>
  </si>
  <si>
    <t>Statický a geotechnický monitoring MVE v průběhu výstavby</t>
  </si>
  <si>
    <t>439046448</t>
  </si>
  <si>
    <t>VRN6</t>
  </si>
  <si>
    <t>Územní vlivy</t>
  </si>
  <si>
    <t>R0610020</t>
  </si>
  <si>
    <t>Vliv klimatických podmínek</t>
  </si>
  <si>
    <t>…</t>
  </si>
  <si>
    <t>-912520933</t>
  </si>
  <si>
    <t>https://podminky.urs.cz/item/CS_URS_2025_01/R0610020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</si>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</sst>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62251102" TargetMode="External" /><Relationship Id="rId2" Type="http://schemas.openxmlformats.org/officeDocument/2006/relationships/hyperlink" Target="https://podminky.urs.cz/item/CS_URS_2025_01/171151111" TargetMode="External" /><Relationship Id="rId3" Type="http://schemas.openxmlformats.org/officeDocument/2006/relationships/hyperlink" Target="https://podminky.urs.cz/item/CS_URS_2025_01/291211111" TargetMode="External" /><Relationship Id="rId4" Type="http://schemas.openxmlformats.org/officeDocument/2006/relationships/hyperlink" Target="https://podminky.urs.cz/item/CS_URS_2025_01/561081121" TargetMode="External" /><Relationship Id="rId5" Type="http://schemas.openxmlformats.org/officeDocument/2006/relationships/hyperlink" Target="https://podminky.urs.cz/item/CS_URS_2025_01/566201111" TargetMode="External" /><Relationship Id="rId6" Type="http://schemas.openxmlformats.org/officeDocument/2006/relationships/hyperlink" Target="https://podminky.urs.cz/item/CS_URS_2025_01/919722152" TargetMode="External" /><Relationship Id="rId7" Type="http://schemas.openxmlformats.org/officeDocument/2006/relationships/hyperlink" Target="https://podminky.urs.cz/item/CS_URS_2025_01/919722712" TargetMode="External" /><Relationship Id="rId8" Type="http://schemas.openxmlformats.org/officeDocument/2006/relationships/hyperlink" Target="https://podminky.urs.cz/item/CS_URS_2025_01/919726123" TargetMode="External" /><Relationship Id="rId9" Type="http://schemas.openxmlformats.org/officeDocument/2006/relationships/hyperlink" Target="https://podminky.urs.cz/item/CS_URS_2025_01/998323011" TargetMode="External" /><Relationship Id="rId10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62251102" TargetMode="External" /><Relationship Id="rId2" Type="http://schemas.openxmlformats.org/officeDocument/2006/relationships/hyperlink" Target="https://podminky.urs.cz/item/CS_URS_2025_01/171151111" TargetMode="External" /><Relationship Id="rId3" Type="http://schemas.openxmlformats.org/officeDocument/2006/relationships/hyperlink" Target="https://podminky.urs.cz/item/CS_URS_2025_01/291211111" TargetMode="External" /><Relationship Id="rId4" Type="http://schemas.openxmlformats.org/officeDocument/2006/relationships/hyperlink" Target="https://podminky.urs.cz/item/CS_URS_2025_01/561081121" TargetMode="External" /><Relationship Id="rId5" Type="http://schemas.openxmlformats.org/officeDocument/2006/relationships/hyperlink" Target="https://podminky.urs.cz/item/CS_URS_2025_01/566201111" TargetMode="External" /><Relationship Id="rId6" Type="http://schemas.openxmlformats.org/officeDocument/2006/relationships/hyperlink" Target="https://podminky.urs.cz/item/CS_URS_2025_01/919722152" TargetMode="External" /><Relationship Id="rId7" Type="http://schemas.openxmlformats.org/officeDocument/2006/relationships/hyperlink" Target="https://podminky.urs.cz/item/CS_URS_2025_01/919722712" TargetMode="External" /><Relationship Id="rId8" Type="http://schemas.openxmlformats.org/officeDocument/2006/relationships/hyperlink" Target="https://podminky.urs.cz/item/CS_URS_2025_01/919726123" TargetMode="External" /><Relationship Id="rId9" Type="http://schemas.openxmlformats.org/officeDocument/2006/relationships/hyperlink" Target="https://podminky.urs.cz/item/CS_URS_2025_01/998323011" TargetMode="External" /><Relationship Id="rId10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10042" TargetMode="External" /><Relationship Id="rId2" Type="http://schemas.openxmlformats.org/officeDocument/2006/relationships/hyperlink" Target="https://podminky.urs.cz/item/CS_URS_2025_01/741110244" TargetMode="External" /><Relationship Id="rId3" Type="http://schemas.openxmlformats.org/officeDocument/2006/relationships/hyperlink" Target="https://podminky.urs.cz/item/CS_URS_2025_01/741120101" TargetMode="External" /><Relationship Id="rId4" Type="http://schemas.openxmlformats.org/officeDocument/2006/relationships/hyperlink" Target="https://podminky.urs.cz/item/CS_URS_2025_01/741122122" TargetMode="External" /><Relationship Id="rId5" Type="http://schemas.openxmlformats.org/officeDocument/2006/relationships/hyperlink" Target="https://podminky.urs.cz/item/CS_URS_2025_01/741122211" TargetMode="External" /><Relationship Id="rId6" Type="http://schemas.openxmlformats.org/officeDocument/2006/relationships/hyperlink" Target="https://podminky.urs.cz/item/CS_URS_2025_01/741122222" TargetMode="External" /><Relationship Id="rId7" Type="http://schemas.openxmlformats.org/officeDocument/2006/relationships/hyperlink" Target="https://podminky.urs.cz/item/CS_URS_2025_01/741122223" TargetMode="External" /><Relationship Id="rId8" Type="http://schemas.openxmlformats.org/officeDocument/2006/relationships/hyperlink" Target="https://podminky.urs.cz/item/CS_URS_2025_01/741130025" TargetMode="External" /><Relationship Id="rId9" Type="http://schemas.openxmlformats.org/officeDocument/2006/relationships/hyperlink" Target="https://podminky.urs.cz/item/CS_URS_2025_01/741134001" TargetMode="External" /><Relationship Id="rId10" Type="http://schemas.openxmlformats.org/officeDocument/2006/relationships/hyperlink" Target="https://podminky.urs.cz/item/CS_URS_2025_01/741210003" TargetMode="External" /><Relationship Id="rId11" Type="http://schemas.openxmlformats.org/officeDocument/2006/relationships/hyperlink" Target="https://podminky.urs.cz/item/CS_URS_2025_01/741210004" TargetMode="External" /><Relationship Id="rId12" Type="http://schemas.openxmlformats.org/officeDocument/2006/relationships/hyperlink" Target="https://podminky.urs.cz/item/CS_URS_2025_01/741210102" TargetMode="External" /><Relationship Id="rId13" Type="http://schemas.openxmlformats.org/officeDocument/2006/relationships/hyperlink" Target="https://podminky.urs.cz/item/CS_URS_2025_01/741310271" TargetMode="External" /><Relationship Id="rId14" Type="http://schemas.openxmlformats.org/officeDocument/2006/relationships/hyperlink" Target="https://podminky.urs.cz/item/CS_URS_2025_01/741311004" TargetMode="External" /><Relationship Id="rId15" Type="http://schemas.openxmlformats.org/officeDocument/2006/relationships/hyperlink" Target="https://podminky.urs.cz/item/CS_URS_2025_01/741313033" TargetMode="External" /><Relationship Id="rId16" Type="http://schemas.openxmlformats.org/officeDocument/2006/relationships/hyperlink" Target="https://podminky.urs.cz/item/CS_URS_2025_01/741333843" TargetMode="External" /><Relationship Id="rId17" Type="http://schemas.openxmlformats.org/officeDocument/2006/relationships/hyperlink" Target="https://podminky.urs.cz/item/CS_URS_2025_01/741373002" TargetMode="External" /><Relationship Id="rId18" Type="http://schemas.openxmlformats.org/officeDocument/2006/relationships/hyperlink" Target="https://podminky.urs.cz/item/CS_URS_2025_01/741410021" TargetMode="External" /><Relationship Id="rId19" Type="http://schemas.openxmlformats.org/officeDocument/2006/relationships/hyperlink" Target="https://podminky.urs.cz/item/CS_URS_2025_01/741410041" TargetMode="External" /><Relationship Id="rId20" Type="http://schemas.openxmlformats.org/officeDocument/2006/relationships/hyperlink" Target="https://podminky.urs.cz/item/CS_URS_2025_01/741420021" TargetMode="External" /><Relationship Id="rId21" Type="http://schemas.openxmlformats.org/officeDocument/2006/relationships/hyperlink" Target="https://podminky.urs.cz/item/CS_URS_2025_01/741420022" TargetMode="External" /><Relationship Id="rId22" Type="http://schemas.openxmlformats.org/officeDocument/2006/relationships/hyperlink" Target="https://podminky.urs.cz/item/CS_URS_2025_01/998741101" TargetMode="External" /><Relationship Id="rId23" Type="http://schemas.openxmlformats.org/officeDocument/2006/relationships/hyperlink" Target="https://podminky.urs.cz/item/CS_URS_2025_01/210202024" TargetMode="External" /><Relationship Id="rId24" Type="http://schemas.openxmlformats.org/officeDocument/2006/relationships/hyperlink" Target="https://podminky.urs.cz/item/CS_URS_2025_01/210204002" TargetMode="External" /><Relationship Id="rId25" Type="http://schemas.openxmlformats.org/officeDocument/2006/relationships/hyperlink" Target="https://podminky.urs.cz/item/CS_URS_2025_01/210204011" TargetMode="External" /><Relationship Id="rId26" Type="http://schemas.openxmlformats.org/officeDocument/2006/relationships/hyperlink" Target="https://podminky.urs.cz/item/CS_URS_2025_01/210204201" TargetMode="External" /><Relationship Id="rId27" Type="http://schemas.openxmlformats.org/officeDocument/2006/relationships/hyperlink" Target="https://podminky.urs.cz/item/CS_URS_2025_01/210280002" TargetMode="External" /><Relationship Id="rId28" Type="http://schemas.openxmlformats.org/officeDocument/2006/relationships/hyperlink" Target="https://podminky.urs.cz/item/CS_URS_2025_01/210950202" TargetMode="External" /><Relationship Id="rId29" Type="http://schemas.openxmlformats.org/officeDocument/2006/relationships/hyperlink" Target="https://podminky.urs.cz/item/CS_URS_2025_01/210950203" TargetMode="External" /><Relationship Id="rId30" Type="http://schemas.openxmlformats.org/officeDocument/2006/relationships/hyperlink" Target="https://podminky.urs.cz/item/CS_URS_2025_01/HZS2222" TargetMode="External" /><Relationship Id="rId3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9003131" TargetMode="External" /><Relationship Id="rId2" Type="http://schemas.openxmlformats.org/officeDocument/2006/relationships/hyperlink" Target="https://podminky.urs.cz/item/CS_URS_2025_01/119003132" TargetMode="External" /><Relationship Id="rId3" Type="http://schemas.openxmlformats.org/officeDocument/2006/relationships/hyperlink" Target="https://podminky.urs.cz/item/CS_URS_2025_01/119003215" TargetMode="External" /><Relationship Id="rId4" Type="http://schemas.openxmlformats.org/officeDocument/2006/relationships/hyperlink" Target="https://podminky.urs.cz/item/CS_URS_2025_01/119003216" TargetMode="External" /><Relationship Id="rId5" Type="http://schemas.openxmlformats.org/officeDocument/2006/relationships/hyperlink" Target="https://podminky.urs.cz/item/CS_URS_2025_01/171111111" TargetMode="External" /><Relationship Id="rId6" Type="http://schemas.openxmlformats.org/officeDocument/2006/relationships/hyperlink" Target="https://podminky.urs.cz/item/CS_URS_2025_01/278381153" TargetMode="External" /><Relationship Id="rId7" Type="http://schemas.openxmlformats.org/officeDocument/2006/relationships/hyperlink" Target="https://podminky.urs.cz/item/CS_URS_2025_01/998323011" TargetMode="External" /><Relationship Id="rId8" Type="http://schemas.openxmlformats.org/officeDocument/2006/relationships/hyperlink" Target="https://podminky.urs.cz/item/CS_URS_2025_01/460010024" TargetMode="External" /><Relationship Id="rId9" Type="http://schemas.openxmlformats.org/officeDocument/2006/relationships/hyperlink" Target="https://podminky.urs.cz/item/CS_URS_2025_01/460161172" TargetMode="External" /><Relationship Id="rId10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2101101" TargetMode="External" /><Relationship Id="rId2" Type="http://schemas.openxmlformats.org/officeDocument/2006/relationships/hyperlink" Target="https://podminky.urs.cz/item/CS_URS_2025_01/112101102" TargetMode="External" /><Relationship Id="rId3" Type="http://schemas.openxmlformats.org/officeDocument/2006/relationships/hyperlink" Target="https://podminky.urs.cz/item/CS_URS_2025_01/112101104" TargetMode="External" /><Relationship Id="rId4" Type="http://schemas.openxmlformats.org/officeDocument/2006/relationships/hyperlink" Target="https://podminky.urs.cz/item/CS_URS_2025_01/112251101" TargetMode="External" /><Relationship Id="rId5" Type="http://schemas.openxmlformats.org/officeDocument/2006/relationships/hyperlink" Target="https://podminky.urs.cz/item/CS_URS_2025_01/112251102" TargetMode="External" /><Relationship Id="rId6" Type="http://schemas.openxmlformats.org/officeDocument/2006/relationships/hyperlink" Target="https://podminky.urs.cz/item/CS_URS_2025_01/112251103" TargetMode="External" /><Relationship Id="rId7" Type="http://schemas.openxmlformats.org/officeDocument/2006/relationships/hyperlink" Target="https://podminky.urs.cz/item/CS_URS_2025_01/112251104" TargetMode="External" /><Relationship Id="rId8" Type="http://schemas.openxmlformats.org/officeDocument/2006/relationships/hyperlink" Target="https://podminky.urs.cz/item/CS_URS_2025_01/112251107" TargetMode="External" /><Relationship Id="rId9" Type="http://schemas.openxmlformats.org/officeDocument/2006/relationships/hyperlink" Target="https://podminky.urs.cz/item/CS_URS_2025_01/162201411" TargetMode="External" /><Relationship Id="rId10" Type="http://schemas.openxmlformats.org/officeDocument/2006/relationships/hyperlink" Target="https://podminky.urs.cz/item/CS_URS_2025_01/162201412" TargetMode="External" /><Relationship Id="rId11" Type="http://schemas.openxmlformats.org/officeDocument/2006/relationships/hyperlink" Target="https://podminky.urs.cz/item/CS_URS_2025_01/162201414" TargetMode="External" /><Relationship Id="rId12" Type="http://schemas.openxmlformats.org/officeDocument/2006/relationships/hyperlink" Target="https://podminky.urs.cz/item/CS_URS_2025_01/174251201" TargetMode="External" /><Relationship Id="rId13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R0610020" TargetMode="External" /><Relationship Id="rId2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92111111" TargetMode="External" /><Relationship Id="rId2" Type="http://schemas.openxmlformats.org/officeDocument/2006/relationships/hyperlink" Target="https://podminky.urs.cz/item/CS_URS_2025_01/292111112" TargetMode="External" /><Relationship Id="rId3" Type="http://schemas.openxmlformats.org/officeDocument/2006/relationships/hyperlink" Target="https://podminky.urs.cz/item/CS_URS_2021_01/311101211" TargetMode="External" /><Relationship Id="rId4" Type="http://schemas.openxmlformats.org/officeDocument/2006/relationships/hyperlink" Target="https://podminky.urs.cz/item/CS_URS_2021_01/311101212" TargetMode="External" /><Relationship Id="rId5" Type="http://schemas.openxmlformats.org/officeDocument/2006/relationships/hyperlink" Target="https://podminky.urs.cz/item/CS_URS_2021_01/311101213" TargetMode="External" /><Relationship Id="rId6" Type="http://schemas.openxmlformats.org/officeDocument/2006/relationships/hyperlink" Target="https://podminky.urs.cz/item/CS_URS_2021_01/312101214" TargetMode="External" /><Relationship Id="rId7" Type="http://schemas.openxmlformats.org/officeDocument/2006/relationships/hyperlink" Target="https://podminky.urs.cz/item/CS_URS_2025_01/891181295" TargetMode="External" /><Relationship Id="rId8" Type="http://schemas.openxmlformats.org/officeDocument/2006/relationships/hyperlink" Target="https://podminky.urs.cz/item/CS_URS_2025_01/891311222" TargetMode="External" /><Relationship Id="rId9" Type="http://schemas.openxmlformats.org/officeDocument/2006/relationships/hyperlink" Target="https://podminky.urs.cz/item/CS_URS_2025_01/891371222" TargetMode="External" /><Relationship Id="rId10" Type="http://schemas.openxmlformats.org/officeDocument/2006/relationships/hyperlink" Target="https://podminky.urs.cz/item/CS_URS_2025_01/891391222" TargetMode="External" /><Relationship Id="rId11" Type="http://schemas.openxmlformats.org/officeDocument/2006/relationships/hyperlink" Target="https://podminky.urs.cz/item/CS_URS_2025_01/899102112" TargetMode="External" /><Relationship Id="rId12" Type="http://schemas.openxmlformats.org/officeDocument/2006/relationships/hyperlink" Target="https://podminky.urs.cz/item/CS_URS_2025_01/899503111" TargetMode="External" /><Relationship Id="rId13" Type="http://schemas.openxmlformats.org/officeDocument/2006/relationships/hyperlink" Target="https://podminky.urs.cz/item/CS_URS_2025_01/934956126" TargetMode="External" /><Relationship Id="rId14" Type="http://schemas.openxmlformats.org/officeDocument/2006/relationships/hyperlink" Target="https://podminky.urs.cz/item/CS_URS_2025_01/953943122" TargetMode="External" /><Relationship Id="rId15" Type="http://schemas.openxmlformats.org/officeDocument/2006/relationships/hyperlink" Target="https://podminky.urs.cz/item/CS_URS_2025_01/953943123" TargetMode="External" /><Relationship Id="rId16" Type="http://schemas.openxmlformats.org/officeDocument/2006/relationships/hyperlink" Target="https://podminky.urs.cz/item/CS_URS_2025_01/953943125" TargetMode="External" /><Relationship Id="rId17" Type="http://schemas.openxmlformats.org/officeDocument/2006/relationships/hyperlink" Target="https://podminky.urs.cz/item/CS_URS_2025_01/998323011" TargetMode="External" /><Relationship Id="rId18" Type="http://schemas.openxmlformats.org/officeDocument/2006/relationships/hyperlink" Target="https://podminky.urs.cz/item/CS_URS_2025_01/724149101" TargetMode="External" /><Relationship Id="rId19" Type="http://schemas.openxmlformats.org/officeDocument/2006/relationships/hyperlink" Target="https://podminky.urs.cz/item/CS_URS_2025_01/998724101" TargetMode="External" /><Relationship Id="rId20" Type="http://schemas.openxmlformats.org/officeDocument/2006/relationships/hyperlink" Target="https://podminky.urs.cz/item/CS_URS_2025_01/741122102" TargetMode="External" /><Relationship Id="rId21" Type="http://schemas.openxmlformats.org/officeDocument/2006/relationships/hyperlink" Target="https://podminky.urs.cz/item/CS_URS_2025_01/741128021" TargetMode="External" /><Relationship Id="rId22" Type="http://schemas.openxmlformats.org/officeDocument/2006/relationships/hyperlink" Target="https://podminky.urs.cz/item/CS_URS_2025_01/998741101" TargetMode="External" /><Relationship Id="rId23" Type="http://schemas.openxmlformats.org/officeDocument/2006/relationships/hyperlink" Target="https://podminky.urs.cz/item/CS_URS_2021_01/767861011" TargetMode="External" /><Relationship Id="rId24" Type="http://schemas.openxmlformats.org/officeDocument/2006/relationships/hyperlink" Target="https://podminky.urs.cz/item/CS_URS_2025_01/767995113" TargetMode="External" /><Relationship Id="rId25" Type="http://schemas.openxmlformats.org/officeDocument/2006/relationships/hyperlink" Target="https://podminky.urs.cz/item/CS_URS_2025_01/767995115" TargetMode="External" /><Relationship Id="rId26" Type="http://schemas.openxmlformats.org/officeDocument/2006/relationships/hyperlink" Target="https://podminky.urs.cz/item/CS_URS_2025_01/767995116" TargetMode="External" /><Relationship Id="rId27" Type="http://schemas.openxmlformats.org/officeDocument/2006/relationships/hyperlink" Target="https://podminky.urs.cz/item/CS_URS_2025_01/998767101" TargetMode="External" /><Relationship Id="rId28" Type="http://schemas.openxmlformats.org/officeDocument/2006/relationships/hyperlink" Target="https://podminky.urs.cz/item/CS_URS_2025_01/460841111" TargetMode="External" /><Relationship Id="rId29" Type="http://schemas.openxmlformats.org/officeDocument/2006/relationships/hyperlink" Target="https://podminky.urs.cz/item/CS_URS_2025_01/460841221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4253101" TargetMode="External" /><Relationship Id="rId2" Type="http://schemas.openxmlformats.org/officeDocument/2006/relationships/hyperlink" Target="https://podminky.urs.cz/item/CS_URS_2025_01/124353101" TargetMode="External" /><Relationship Id="rId3" Type="http://schemas.openxmlformats.org/officeDocument/2006/relationships/hyperlink" Target="https://podminky.urs.cz/item/CS_URS_2025_01/129951123" TargetMode="External" /><Relationship Id="rId4" Type="http://schemas.openxmlformats.org/officeDocument/2006/relationships/hyperlink" Target="https://podminky.urs.cz/item/CS_URS_2025_01/153111114" TargetMode="External" /><Relationship Id="rId5" Type="http://schemas.openxmlformats.org/officeDocument/2006/relationships/hyperlink" Target="https://podminky.urs.cz/item/CS_URS_2025_01/153112111" TargetMode="External" /><Relationship Id="rId6" Type="http://schemas.openxmlformats.org/officeDocument/2006/relationships/hyperlink" Target="https://podminky.urs.cz/item/CS_URS_2025_01/153112122" TargetMode="External" /><Relationship Id="rId7" Type="http://schemas.openxmlformats.org/officeDocument/2006/relationships/hyperlink" Target="https://podminky.urs.cz/item/CS_URS_2025_01/153112123" TargetMode="External" /><Relationship Id="rId8" Type="http://schemas.openxmlformats.org/officeDocument/2006/relationships/hyperlink" Target="https://podminky.urs.cz/item/CS_URS_2025_01/153112115" TargetMode="External" /><Relationship Id="rId9" Type="http://schemas.openxmlformats.org/officeDocument/2006/relationships/hyperlink" Target="https://podminky.urs.cz/item/CS_URS_2025_01/153112132" TargetMode="External" /><Relationship Id="rId10" Type="http://schemas.openxmlformats.org/officeDocument/2006/relationships/hyperlink" Target="https://podminky.urs.cz/item/CS_URS_2025_01/153112133" TargetMode="External" /><Relationship Id="rId11" Type="http://schemas.openxmlformats.org/officeDocument/2006/relationships/hyperlink" Target="https://podminky.urs.cz/item/CS_URS_2025_01/153113119" TargetMode="External" /><Relationship Id="rId12" Type="http://schemas.openxmlformats.org/officeDocument/2006/relationships/hyperlink" Target="https://podminky.urs.cz/item/CS_URS_2025_01/321321115" TargetMode="External" /><Relationship Id="rId13" Type="http://schemas.openxmlformats.org/officeDocument/2006/relationships/hyperlink" Target="https://podminky.urs.cz/item/CS_URS_2025_01/321321116" TargetMode="External" /><Relationship Id="rId14" Type="http://schemas.openxmlformats.org/officeDocument/2006/relationships/hyperlink" Target="https://podminky.urs.cz/item/CS_URS_2025_01/321351010" TargetMode="External" /><Relationship Id="rId15" Type="http://schemas.openxmlformats.org/officeDocument/2006/relationships/hyperlink" Target="https://podminky.urs.cz/item/CS_URS_2025_01/321351020" TargetMode="External" /><Relationship Id="rId16" Type="http://schemas.openxmlformats.org/officeDocument/2006/relationships/hyperlink" Target="https://podminky.urs.cz/item/CS_URS_2025_01/321352010" TargetMode="External" /><Relationship Id="rId17" Type="http://schemas.openxmlformats.org/officeDocument/2006/relationships/hyperlink" Target="https://podminky.urs.cz/item/CS_URS_2025_01/321352020" TargetMode="External" /><Relationship Id="rId18" Type="http://schemas.openxmlformats.org/officeDocument/2006/relationships/hyperlink" Target="https://podminky.urs.cz/item/CS_URS_2025_01/321366111" TargetMode="External" /><Relationship Id="rId19" Type="http://schemas.openxmlformats.org/officeDocument/2006/relationships/hyperlink" Target="https://podminky.urs.cz/item/CS_URS_2025_01/321366112" TargetMode="External" /><Relationship Id="rId20" Type="http://schemas.openxmlformats.org/officeDocument/2006/relationships/hyperlink" Target="https://podminky.urs.cz/item/CS_URS_2025_01/457311115" TargetMode="External" /><Relationship Id="rId21" Type="http://schemas.openxmlformats.org/officeDocument/2006/relationships/hyperlink" Target="https://podminky.urs.cz/item/CS_URS_2025_01/463211153" TargetMode="External" /><Relationship Id="rId22" Type="http://schemas.openxmlformats.org/officeDocument/2006/relationships/hyperlink" Target="https://podminky.urs.cz/item/CS_URS_2025_01/463211158" TargetMode="External" /><Relationship Id="rId23" Type="http://schemas.openxmlformats.org/officeDocument/2006/relationships/hyperlink" Target="https://podminky.urs.cz/item/CS_URS_2025_01/911121111" TargetMode="External" /><Relationship Id="rId24" Type="http://schemas.openxmlformats.org/officeDocument/2006/relationships/hyperlink" Target="https://podminky.urs.cz/item/CS_URS_2025_01/934956126" TargetMode="External" /><Relationship Id="rId25" Type="http://schemas.openxmlformats.org/officeDocument/2006/relationships/hyperlink" Target="https://podminky.urs.cz/item/CS_URS_2025_01/936501111" TargetMode="External" /><Relationship Id="rId26" Type="http://schemas.openxmlformats.org/officeDocument/2006/relationships/hyperlink" Target="https://podminky.urs.cz/item/CS_URS_2025_01/953334423" TargetMode="External" /><Relationship Id="rId27" Type="http://schemas.openxmlformats.org/officeDocument/2006/relationships/hyperlink" Target="https://podminky.urs.cz/item/CS_URS_2025_01/998323011" TargetMode="External" /><Relationship Id="rId2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4253100" TargetMode="External" /><Relationship Id="rId2" Type="http://schemas.openxmlformats.org/officeDocument/2006/relationships/hyperlink" Target="https://podminky.urs.cz/item/CS_URS_2025_01/151101202" TargetMode="External" /><Relationship Id="rId3" Type="http://schemas.openxmlformats.org/officeDocument/2006/relationships/hyperlink" Target="https://podminky.urs.cz/item/CS_URS_2025_01/151101212" TargetMode="External" /><Relationship Id="rId4" Type="http://schemas.openxmlformats.org/officeDocument/2006/relationships/hyperlink" Target="https://podminky.urs.cz/item/CS_URS_2025_01/129911123" TargetMode="External" /><Relationship Id="rId5" Type="http://schemas.openxmlformats.org/officeDocument/2006/relationships/hyperlink" Target="https://podminky.urs.cz/item/CS_URS_2025_01/151101302" TargetMode="External" /><Relationship Id="rId6" Type="http://schemas.openxmlformats.org/officeDocument/2006/relationships/hyperlink" Target="https://podminky.urs.cz/item/CS_URS_2025_01/151101312" TargetMode="External" /><Relationship Id="rId7" Type="http://schemas.openxmlformats.org/officeDocument/2006/relationships/hyperlink" Target="https://podminky.urs.cz/item/CS_URS_2025_01/153111114" TargetMode="External" /><Relationship Id="rId8" Type="http://schemas.openxmlformats.org/officeDocument/2006/relationships/hyperlink" Target="https://podminky.urs.cz/item/CS_URS_2025_01/153112111" TargetMode="External" /><Relationship Id="rId9" Type="http://schemas.openxmlformats.org/officeDocument/2006/relationships/hyperlink" Target="https://podminky.urs.cz/item/CS_URS_2025_01/153112115" TargetMode="External" /><Relationship Id="rId10" Type="http://schemas.openxmlformats.org/officeDocument/2006/relationships/hyperlink" Target="https://podminky.urs.cz/item/CS_URS_2025_01/153112122" TargetMode="External" /><Relationship Id="rId11" Type="http://schemas.openxmlformats.org/officeDocument/2006/relationships/hyperlink" Target="https://podminky.urs.cz/item/CS_URS_2025_01/153112132" TargetMode="External" /><Relationship Id="rId12" Type="http://schemas.openxmlformats.org/officeDocument/2006/relationships/hyperlink" Target="https://podminky.urs.cz/item/CS_URS_2025_01/153126131" TargetMode="External" /><Relationship Id="rId13" Type="http://schemas.openxmlformats.org/officeDocument/2006/relationships/hyperlink" Target="https://podminky.urs.cz/item/CS_URS_2025_01/224211114" TargetMode="External" /><Relationship Id="rId14" Type="http://schemas.openxmlformats.org/officeDocument/2006/relationships/hyperlink" Target="https://podminky.urs.cz/item/CS_URS_2025_01/227111112" TargetMode="External" /><Relationship Id="rId15" Type="http://schemas.openxmlformats.org/officeDocument/2006/relationships/hyperlink" Target="https://podminky.urs.cz/item/CS_URS_2025_01/225211114" TargetMode="External" /><Relationship Id="rId16" Type="http://schemas.openxmlformats.org/officeDocument/2006/relationships/hyperlink" Target="https://podminky.urs.cz/item/CS_URS_2025_01/226112413" TargetMode="External" /><Relationship Id="rId17" Type="http://schemas.openxmlformats.org/officeDocument/2006/relationships/hyperlink" Target="https://podminky.urs.cz/item/CS_URS_2025_01/227211114" TargetMode="External" /><Relationship Id="rId18" Type="http://schemas.openxmlformats.org/officeDocument/2006/relationships/hyperlink" Target="https://podminky.urs.cz/item/CS_URS_2025_01/231211313" TargetMode="External" /><Relationship Id="rId19" Type="http://schemas.openxmlformats.org/officeDocument/2006/relationships/hyperlink" Target="https://podminky.urs.cz/item/CS_URS_2025_01/281604111" TargetMode="External" /><Relationship Id="rId20" Type="http://schemas.openxmlformats.org/officeDocument/2006/relationships/hyperlink" Target="https://podminky.urs.cz/item/CS_URS_2021_01/282606011" TargetMode="External" /><Relationship Id="rId21" Type="http://schemas.openxmlformats.org/officeDocument/2006/relationships/hyperlink" Target="https://podminky.urs.cz/item/CS_URS_2025_01/292111111" TargetMode="External" /><Relationship Id="rId22" Type="http://schemas.openxmlformats.org/officeDocument/2006/relationships/hyperlink" Target="https://podminky.urs.cz/item/CS_URS_2025_01/292111112" TargetMode="External" /><Relationship Id="rId23" Type="http://schemas.openxmlformats.org/officeDocument/2006/relationships/hyperlink" Target="https://podminky.urs.cz/item/CS_URS_2025_01/321321116" TargetMode="External" /><Relationship Id="rId24" Type="http://schemas.openxmlformats.org/officeDocument/2006/relationships/hyperlink" Target="https://podminky.urs.cz/item/CS_URS_2025_01/321351010" TargetMode="External" /><Relationship Id="rId25" Type="http://schemas.openxmlformats.org/officeDocument/2006/relationships/hyperlink" Target="https://podminky.urs.cz/item/CS_URS_2025_01/321351020" TargetMode="External" /><Relationship Id="rId26" Type="http://schemas.openxmlformats.org/officeDocument/2006/relationships/hyperlink" Target="https://podminky.urs.cz/item/CS_URS_2025_01/321352010" TargetMode="External" /><Relationship Id="rId27" Type="http://schemas.openxmlformats.org/officeDocument/2006/relationships/hyperlink" Target="https://podminky.urs.cz/item/CS_URS_2025_01/321352020" TargetMode="External" /><Relationship Id="rId28" Type="http://schemas.openxmlformats.org/officeDocument/2006/relationships/hyperlink" Target="https://podminky.urs.cz/item/CS_URS_2025_01/321366111" TargetMode="External" /><Relationship Id="rId29" Type="http://schemas.openxmlformats.org/officeDocument/2006/relationships/hyperlink" Target="https://podminky.urs.cz/item/CS_URS_2025_01/321366112" TargetMode="External" /><Relationship Id="rId30" Type="http://schemas.openxmlformats.org/officeDocument/2006/relationships/hyperlink" Target="https://podminky.urs.cz/item/CS_URS_2025_01/457311115" TargetMode="External" /><Relationship Id="rId31" Type="http://schemas.openxmlformats.org/officeDocument/2006/relationships/hyperlink" Target="https://podminky.urs.cz/item/CS_URS_2025_01/463211153" TargetMode="External" /><Relationship Id="rId32" Type="http://schemas.openxmlformats.org/officeDocument/2006/relationships/hyperlink" Target="https://podminky.urs.cz/item/CS_URS_2025_01/463211158" TargetMode="External" /><Relationship Id="rId33" Type="http://schemas.openxmlformats.org/officeDocument/2006/relationships/hyperlink" Target="https://podminky.urs.cz/item/CS_URS_2025_01/911121111" TargetMode="External" /><Relationship Id="rId34" Type="http://schemas.openxmlformats.org/officeDocument/2006/relationships/hyperlink" Target="https://podminky.urs.cz/item/CS_URS_2025_01/953334423" TargetMode="External" /><Relationship Id="rId35" Type="http://schemas.openxmlformats.org/officeDocument/2006/relationships/hyperlink" Target="https://podminky.urs.cz/item/CS_URS_2025_01/953943125" TargetMode="External" /><Relationship Id="rId36" Type="http://schemas.openxmlformats.org/officeDocument/2006/relationships/hyperlink" Target="https://podminky.urs.cz/item/CS_URS_2025_01/953961214" TargetMode="External" /><Relationship Id="rId37" Type="http://schemas.openxmlformats.org/officeDocument/2006/relationships/hyperlink" Target="https://podminky.urs.cz/item/CS_URS_2025_01/953965131" TargetMode="External" /><Relationship Id="rId38" Type="http://schemas.openxmlformats.org/officeDocument/2006/relationships/hyperlink" Target="https://podminky.urs.cz/item/CS_URS_2025_01/963051111" TargetMode="External" /><Relationship Id="rId39" Type="http://schemas.openxmlformats.org/officeDocument/2006/relationships/hyperlink" Target="https://podminky.urs.cz/item/CS_URS_2025_01/966075141" TargetMode="External" /><Relationship Id="rId40" Type="http://schemas.openxmlformats.org/officeDocument/2006/relationships/hyperlink" Target="https://podminky.urs.cz/item/CS_URS_2025_01/998323011" TargetMode="External" /><Relationship Id="rId41" Type="http://schemas.openxmlformats.org/officeDocument/2006/relationships/hyperlink" Target="https://podminky.urs.cz/item/CS_URS_2021_01/767590110" TargetMode="External" /><Relationship Id="rId42" Type="http://schemas.openxmlformats.org/officeDocument/2006/relationships/hyperlink" Target="https://podminky.urs.cz/item/CS_URS_2025_01/767590192" TargetMode="External" /><Relationship Id="rId43" Type="http://schemas.openxmlformats.org/officeDocument/2006/relationships/hyperlink" Target="https://podminky.urs.cz/item/CS_URS_2025_01/767995114" TargetMode="External" /><Relationship Id="rId44" Type="http://schemas.openxmlformats.org/officeDocument/2006/relationships/hyperlink" Target="https://podminky.urs.cz/item/CS_URS_2025_01/767995116" TargetMode="External" /><Relationship Id="rId45" Type="http://schemas.openxmlformats.org/officeDocument/2006/relationships/hyperlink" Target="https://podminky.urs.cz/item/CS_URS_2025_01/767996702" TargetMode="External" /><Relationship Id="rId46" Type="http://schemas.openxmlformats.org/officeDocument/2006/relationships/hyperlink" Target="https://podminky.urs.cz/item/CS_URS_2025_01/767996801" TargetMode="External" /><Relationship Id="rId47" Type="http://schemas.openxmlformats.org/officeDocument/2006/relationships/hyperlink" Target="https://podminky.urs.cz/item/CS_URS_2025_01/998767101" TargetMode="External" /><Relationship Id="rId4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57572111" TargetMode="External" /><Relationship Id="rId2" Type="http://schemas.openxmlformats.org/officeDocument/2006/relationships/hyperlink" Target="https://podminky.urs.cz/item/CS_URS_2025_01/463211153" TargetMode="External" /><Relationship Id="rId3" Type="http://schemas.openxmlformats.org/officeDocument/2006/relationships/hyperlink" Target="https://podminky.urs.cz/item/CS_URS_2025_01/998323011" TargetMode="External" /><Relationship Id="rId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104" TargetMode="External" /><Relationship Id="rId2" Type="http://schemas.openxmlformats.org/officeDocument/2006/relationships/hyperlink" Target="https://podminky.urs.cz/item/CS_URS_2025_01/116951201" TargetMode="External" /><Relationship Id="rId3" Type="http://schemas.openxmlformats.org/officeDocument/2006/relationships/hyperlink" Target="https://podminky.urs.cz/item/CS_URS_2025_01/121151123" TargetMode="External" /><Relationship Id="rId4" Type="http://schemas.openxmlformats.org/officeDocument/2006/relationships/hyperlink" Target="https://podminky.urs.cz/item/CS_URS_2025_01/123252103" TargetMode="External" /><Relationship Id="rId5" Type="http://schemas.openxmlformats.org/officeDocument/2006/relationships/hyperlink" Target="https://podminky.urs.cz/item/CS_URS_2025_01/124253102" TargetMode="External" /><Relationship Id="rId6" Type="http://schemas.openxmlformats.org/officeDocument/2006/relationships/hyperlink" Target="https://podminky.urs.cz/item/CS_URS_2025_01/125703311" TargetMode="External" /><Relationship Id="rId7" Type="http://schemas.openxmlformats.org/officeDocument/2006/relationships/hyperlink" Target="https://podminky.urs.cz/item/CS_URS_2025_01/151101201" TargetMode="External" /><Relationship Id="rId8" Type="http://schemas.openxmlformats.org/officeDocument/2006/relationships/hyperlink" Target="https://podminky.urs.cz/item/CS_URS_2025_01/151101211" TargetMode="External" /><Relationship Id="rId9" Type="http://schemas.openxmlformats.org/officeDocument/2006/relationships/hyperlink" Target="https://podminky.urs.cz/item/CS_URS_2025_01/151101301" TargetMode="External" /><Relationship Id="rId10" Type="http://schemas.openxmlformats.org/officeDocument/2006/relationships/hyperlink" Target="https://podminky.urs.cz/item/CS_URS_2025_01/151101311" TargetMode="External" /><Relationship Id="rId11" Type="http://schemas.openxmlformats.org/officeDocument/2006/relationships/hyperlink" Target="https://podminky.urs.cz/item/CS_URS_2025_01/153111114" TargetMode="External" /><Relationship Id="rId12" Type="http://schemas.openxmlformats.org/officeDocument/2006/relationships/hyperlink" Target="https://podminky.urs.cz/item/CS_URS_2025_01/153112111" TargetMode="External" /><Relationship Id="rId13" Type="http://schemas.openxmlformats.org/officeDocument/2006/relationships/hyperlink" Target="https://podminky.urs.cz/item/CS_URS_2025_01/153112115" TargetMode="External" /><Relationship Id="rId14" Type="http://schemas.openxmlformats.org/officeDocument/2006/relationships/hyperlink" Target="https://podminky.urs.cz/item/CS_URS_2025_01/153112122" TargetMode="External" /><Relationship Id="rId15" Type="http://schemas.openxmlformats.org/officeDocument/2006/relationships/hyperlink" Target="https://podminky.urs.cz/item/CS_URS_2025_01/153112132" TargetMode="External" /><Relationship Id="rId16" Type="http://schemas.openxmlformats.org/officeDocument/2006/relationships/hyperlink" Target="https://podminky.urs.cz/item/CS_URS_2025_01/153112133" TargetMode="External" /><Relationship Id="rId17" Type="http://schemas.openxmlformats.org/officeDocument/2006/relationships/hyperlink" Target="https://podminky.urs.cz/item/CS_URS_2025_01/153113119" TargetMode="External" /><Relationship Id="rId18" Type="http://schemas.openxmlformats.org/officeDocument/2006/relationships/hyperlink" Target="https://podminky.urs.cz/item/CS_URS_2025_01/162251102" TargetMode="External" /><Relationship Id="rId19" Type="http://schemas.openxmlformats.org/officeDocument/2006/relationships/hyperlink" Target="https://podminky.urs.cz/item/CS_URS_2025_01/162251142" TargetMode="External" /><Relationship Id="rId20" Type="http://schemas.openxmlformats.org/officeDocument/2006/relationships/hyperlink" Target="https://podminky.urs.cz/item/CS_URS_2025_01/167151111" TargetMode="External" /><Relationship Id="rId21" Type="http://schemas.openxmlformats.org/officeDocument/2006/relationships/hyperlink" Target="https://podminky.urs.cz/item/CS_URS_2025_01/167151113" TargetMode="External" /><Relationship Id="rId22" Type="http://schemas.openxmlformats.org/officeDocument/2006/relationships/hyperlink" Target="https://podminky.urs.cz/item/CS_URS_2025_01/174151103" TargetMode="External" /><Relationship Id="rId23" Type="http://schemas.openxmlformats.org/officeDocument/2006/relationships/hyperlink" Target="https://podminky.urs.cz/item/CS_URS_2025_01/181351003" TargetMode="External" /><Relationship Id="rId24" Type="http://schemas.openxmlformats.org/officeDocument/2006/relationships/hyperlink" Target="https://podminky.urs.cz/item/CS_URS_2025_01/181411121" TargetMode="External" /><Relationship Id="rId25" Type="http://schemas.openxmlformats.org/officeDocument/2006/relationships/hyperlink" Target="https://podminky.urs.cz/item/CS_URS_2025_01/181411122" TargetMode="External" /><Relationship Id="rId26" Type="http://schemas.openxmlformats.org/officeDocument/2006/relationships/hyperlink" Target="https://podminky.urs.cz/item/CS_URS_2025_01/182351133" TargetMode="External" /><Relationship Id="rId27" Type="http://schemas.openxmlformats.org/officeDocument/2006/relationships/hyperlink" Target="https://podminky.urs.cz/item/CS_URS_2025_01/292111111" TargetMode="External" /><Relationship Id="rId28" Type="http://schemas.openxmlformats.org/officeDocument/2006/relationships/hyperlink" Target="https://podminky.urs.cz/item/CS_URS_2025_01/292111112" TargetMode="External" /><Relationship Id="rId29" Type="http://schemas.openxmlformats.org/officeDocument/2006/relationships/hyperlink" Target="https://podminky.urs.cz/item/CS_URS_2021_01/311101211" TargetMode="External" /><Relationship Id="rId30" Type="http://schemas.openxmlformats.org/officeDocument/2006/relationships/hyperlink" Target="https://podminky.urs.cz/item/CS_URS_2025_01/321311115" TargetMode="External" /><Relationship Id="rId31" Type="http://schemas.openxmlformats.org/officeDocument/2006/relationships/hyperlink" Target="https://podminky.urs.cz/item/CS_URS_2025_01/321311116" TargetMode="External" /><Relationship Id="rId32" Type="http://schemas.openxmlformats.org/officeDocument/2006/relationships/hyperlink" Target="https://podminky.urs.cz/item/CS_URS_2025_01/321321116" TargetMode="External" /><Relationship Id="rId33" Type="http://schemas.openxmlformats.org/officeDocument/2006/relationships/hyperlink" Target="https://podminky.urs.cz/item/CS_URS_2025_01/321351010" TargetMode="External" /><Relationship Id="rId34" Type="http://schemas.openxmlformats.org/officeDocument/2006/relationships/hyperlink" Target="https://podminky.urs.cz/item/CS_URS_2025_01/321351020" TargetMode="External" /><Relationship Id="rId35" Type="http://schemas.openxmlformats.org/officeDocument/2006/relationships/hyperlink" Target="https://podminky.urs.cz/item/CS_URS_2025_01/321352010" TargetMode="External" /><Relationship Id="rId36" Type="http://schemas.openxmlformats.org/officeDocument/2006/relationships/hyperlink" Target="https://podminky.urs.cz/item/CS_URS_2025_01/321352020" TargetMode="External" /><Relationship Id="rId37" Type="http://schemas.openxmlformats.org/officeDocument/2006/relationships/hyperlink" Target="https://podminky.urs.cz/item/CS_URS_2025_01/321366111" TargetMode="External" /><Relationship Id="rId38" Type="http://schemas.openxmlformats.org/officeDocument/2006/relationships/hyperlink" Target="https://podminky.urs.cz/item/CS_URS_2025_01/321366112" TargetMode="External" /><Relationship Id="rId39" Type="http://schemas.openxmlformats.org/officeDocument/2006/relationships/hyperlink" Target="https://podminky.urs.cz/item/CS_URS_2025_01/321368211" TargetMode="External" /><Relationship Id="rId40" Type="http://schemas.openxmlformats.org/officeDocument/2006/relationships/hyperlink" Target="https://podminky.urs.cz/item/CS_URS_2025_01/334359112" TargetMode="External" /><Relationship Id="rId41" Type="http://schemas.openxmlformats.org/officeDocument/2006/relationships/hyperlink" Target="https://podminky.urs.cz/item/CS_URS_2025_01/388995212" TargetMode="External" /><Relationship Id="rId42" Type="http://schemas.openxmlformats.org/officeDocument/2006/relationships/hyperlink" Target="https://podminky.urs.cz/item/CS_URS_2025_01/451315115" TargetMode="External" /><Relationship Id="rId43" Type="http://schemas.openxmlformats.org/officeDocument/2006/relationships/hyperlink" Target="https://podminky.urs.cz/item/CS_URS_2025_01/451315135" TargetMode="External" /><Relationship Id="rId44" Type="http://schemas.openxmlformats.org/officeDocument/2006/relationships/hyperlink" Target="https://podminky.urs.cz/item/CS_URS_2025_01/452218142" TargetMode="External" /><Relationship Id="rId45" Type="http://schemas.openxmlformats.org/officeDocument/2006/relationships/hyperlink" Target="https://podminky.urs.cz/item/CS_URS_2025_01/452311141" TargetMode="External" /><Relationship Id="rId46" Type="http://schemas.openxmlformats.org/officeDocument/2006/relationships/hyperlink" Target="https://podminky.urs.cz/item/CS_URS_2025_01/457311115" TargetMode="External" /><Relationship Id="rId47" Type="http://schemas.openxmlformats.org/officeDocument/2006/relationships/hyperlink" Target="https://podminky.urs.cz/item/CS_URS_2025_01/457572111" TargetMode="External" /><Relationship Id="rId48" Type="http://schemas.openxmlformats.org/officeDocument/2006/relationships/hyperlink" Target="https://podminky.urs.cz/item/CS_URS_2025_01/463211153" TargetMode="External" /><Relationship Id="rId49" Type="http://schemas.openxmlformats.org/officeDocument/2006/relationships/hyperlink" Target="https://podminky.urs.cz/item/CS_URS_2025_01/463211158" TargetMode="External" /><Relationship Id="rId50" Type="http://schemas.openxmlformats.org/officeDocument/2006/relationships/hyperlink" Target="https://podminky.urs.cz/item/CS_URS_2025_01/463212121" TargetMode="External" /><Relationship Id="rId51" Type="http://schemas.openxmlformats.org/officeDocument/2006/relationships/hyperlink" Target="https://podminky.urs.cz/item/CS_URS_2025_01/463212191" TargetMode="External" /><Relationship Id="rId52" Type="http://schemas.openxmlformats.org/officeDocument/2006/relationships/hyperlink" Target="https://podminky.urs.cz/item/CS_URS_2025_01/463451114" TargetMode="External" /><Relationship Id="rId53" Type="http://schemas.openxmlformats.org/officeDocument/2006/relationships/hyperlink" Target="https://podminky.urs.cz/item/CS_URS_2025_01/465511127" TargetMode="External" /><Relationship Id="rId54" Type="http://schemas.openxmlformats.org/officeDocument/2006/relationships/hyperlink" Target="https://podminky.urs.cz/item/CS_URS_2025_01/850375121" TargetMode="External" /><Relationship Id="rId55" Type="http://schemas.openxmlformats.org/officeDocument/2006/relationships/hyperlink" Target="https://podminky.urs.cz/item/CS_URS_2021_01/871375241" TargetMode="External" /><Relationship Id="rId56" Type="http://schemas.openxmlformats.org/officeDocument/2006/relationships/hyperlink" Target="https://podminky.urs.cz/item/CS_URS_2025_01/877261101" TargetMode="External" /><Relationship Id="rId57" Type="http://schemas.openxmlformats.org/officeDocument/2006/relationships/hyperlink" Target="https://podminky.urs.cz/item/CS_URS_2025_01/891371222" TargetMode="External" /><Relationship Id="rId58" Type="http://schemas.openxmlformats.org/officeDocument/2006/relationships/hyperlink" Target="https://podminky.urs.cz/item/CS_URS_2025_01/894812201" TargetMode="External" /><Relationship Id="rId59" Type="http://schemas.openxmlformats.org/officeDocument/2006/relationships/hyperlink" Target="https://podminky.urs.cz/item/CS_URS_2025_01/894812231" TargetMode="External" /><Relationship Id="rId60" Type="http://schemas.openxmlformats.org/officeDocument/2006/relationships/hyperlink" Target="https://podminky.urs.cz/item/CS_URS_2025_01/894812255" TargetMode="External" /><Relationship Id="rId61" Type="http://schemas.openxmlformats.org/officeDocument/2006/relationships/hyperlink" Target="https://podminky.urs.cz/item/CS_URS_2025_01/899620161" TargetMode="External" /><Relationship Id="rId62" Type="http://schemas.openxmlformats.org/officeDocument/2006/relationships/hyperlink" Target="https://podminky.urs.cz/item/CS_URS_2025_01/899623181" TargetMode="External" /><Relationship Id="rId63" Type="http://schemas.openxmlformats.org/officeDocument/2006/relationships/hyperlink" Target="https://podminky.urs.cz/item/CS_URS_2021_01/899640112" TargetMode="External" /><Relationship Id="rId64" Type="http://schemas.openxmlformats.org/officeDocument/2006/relationships/hyperlink" Target="https://podminky.urs.cz/item/CS_URS_2021_01/899643111" TargetMode="External" /><Relationship Id="rId65" Type="http://schemas.openxmlformats.org/officeDocument/2006/relationships/hyperlink" Target="https://podminky.urs.cz/item/CS_URS_2025_01/911121111" TargetMode="External" /><Relationship Id="rId66" Type="http://schemas.openxmlformats.org/officeDocument/2006/relationships/hyperlink" Target="https://podminky.urs.cz/item/CS_URS_2025_01/936501111" TargetMode="External" /><Relationship Id="rId67" Type="http://schemas.openxmlformats.org/officeDocument/2006/relationships/hyperlink" Target="https://podminky.urs.cz/item/CS_URS_2025_01/953333324" TargetMode="External" /><Relationship Id="rId68" Type="http://schemas.openxmlformats.org/officeDocument/2006/relationships/hyperlink" Target="https://podminky.urs.cz/item/CS_URS_2025_01/953334121" TargetMode="External" /><Relationship Id="rId69" Type="http://schemas.openxmlformats.org/officeDocument/2006/relationships/hyperlink" Target="https://podminky.urs.cz/item/CS_URS_2025_01/953334421" TargetMode="External" /><Relationship Id="rId70" Type="http://schemas.openxmlformats.org/officeDocument/2006/relationships/hyperlink" Target="https://podminky.urs.cz/item/CS_URS_2025_01/953943113" TargetMode="External" /><Relationship Id="rId71" Type="http://schemas.openxmlformats.org/officeDocument/2006/relationships/hyperlink" Target="https://podminky.urs.cz/item/CS_URS_2025_01/953943124" TargetMode="External" /><Relationship Id="rId72" Type="http://schemas.openxmlformats.org/officeDocument/2006/relationships/hyperlink" Target="https://podminky.urs.cz/item/CS_URS_2025_01/953961214" TargetMode="External" /><Relationship Id="rId73" Type="http://schemas.openxmlformats.org/officeDocument/2006/relationships/hyperlink" Target="https://podminky.urs.cz/item/CS_URS_2025_01/953965131" TargetMode="External" /><Relationship Id="rId74" Type="http://schemas.openxmlformats.org/officeDocument/2006/relationships/hyperlink" Target="https://podminky.urs.cz/item/CS_URS_2025_01/998323011" TargetMode="External" /><Relationship Id="rId75" Type="http://schemas.openxmlformats.org/officeDocument/2006/relationships/hyperlink" Target="https://podminky.urs.cz/item/CS_URS_2025_01/711747067" TargetMode="External" /><Relationship Id="rId76" Type="http://schemas.openxmlformats.org/officeDocument/2006/relationships/hyperlink" Target="https://podminky.urs.cz/item/CS_URS_2025_01/998711101" TargetMode="External" /><Relationship Id="rId77" Type="http://schemas.openxmlformats.org/officeDocument/2006/relationships/hyperlink" Target="https://podminky.urs.cz/item/CS_URS_2025_01/741122131" TargetMode="External" /><Relationship Id="rId78" Type="http://schemas.openxmlformats.org/officeDocument/2006/relationships/hyperlink" Target="https://podminky.urs.cz/item/CS_URS_2025_01/998741101" TargetMode="External" /><Relationship Id="rId79" Type="http://schemas.openxmlformats.org/officeDocument/2006/relationships/hyperlink" Target="https://podminky.urs.cz/item/CS_URS_2021_01/767590110" TargetMode="External" /><Relationship Id="rId80" Type="http://schemas.openxmlformats.org/officeDocument/2006/relationships/hyperlink" Target="https://podminky.urs.cz/item/CS_URS_2025_01/767590192" TargetMode="External" /><Relationship Id="rId81" Type="http://schemas.openxmlformats.org/officeDocument/2006/relationships/hyperlink" Target="https://podminky.urs.cz/item/CS_URS_2025_01/767995115" TargetMode="External" /><Relationship Id="rId82" Type="http://schemas.openxmlformats.org/officeDocument/2006/relationships/hyperlink" Target="https://podminky.urs.cz/item/CS_URS_2025_01/767995116" TargetMode="External" /><Relationship Id="rId83" Type="http://schemas.openxmlformats.org/officeDocument/2006/relationships/hyperlink" Target="https://podminky.urs.cz/item/CS_URS_2025_01/998767101" TargetMode="External" /><Relationship Id="rId8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51111" TargetMode="External" /><Relationship Id="rId2" Type="http://schemas.openxmlformats.org/officeDocument/2006/relationships/hyperlink" Target="https://podminky.urs.cz/item/CS_URS_2025_01/121151123" TargetMode="External" /><Relationship Id="rId3" Type="http://schemas.openxmlformats.org/officeDocument/2006/relationships/hyperlink" Target="https://podminky.urs.cz/item/CS_URS_2025_01/181951112" TargetMode="External" /><Relationship Id="rId4" Type="http://schemas.openxmlformats.org/officeDocument/2006/relationships/hyperlink" Target="https://podminky.urs.cz/item/CS_URS_2025_01/291211111" TargetMode="External" /><Relationship Id="rId5" Type="http://schemas.openxmlformats.org/officeDocument/2006/relationships/hyperlink" Target="https://podminky.urs.cz/item/CS_URS_2025_01/561081121" TargetMode="External" /><Relationship Id="rId6" Type="http://schemas.openxmlformats.org/officeDocument/2006/relationships/hyperlink" Target="https://podminky.urs.cz/item/CS_URS_2025_01/566201111" TargetMode="External" /><Relationship Id="rId7" Type="http://schemas.openxmlformats.org/officeDocument/2006/relationships/hyperlink" Target="https://podminky.urs.cz/item/CS_URS_2025_01/569903311" TargetMode="External" /><Relationship Id="rId8" Type="http://schemas.openxmlformats.org/officeDocument/2006/relationships/hyperlink" Target="https://podminky.urs.cz/item/CS_URS_2025_01/919722152" TargetMode="External" /><Relationship Id="rId9" Type="http://schemas.openxmlformats.org/officeDocument/2006/relationships/hyperlink" Target="https://podminky.urs.cz/item/CS_URS_2025_01/919722712" TargetMode="External" /><Relationship Id="rId10" Type="http://schemas.openxmlformats.org/officeDocument/2006/relationships/hyperlink" Target="https://podminky.urs.cz/item/CS_URS_2025_01/919726123" TargetMode="External" /><Relationship Id="rId11" Type="http://schemas.openxmlformats.org/officeDocument/2006/relationships/hyperlink" Target="https://podminky.urs.cz/item/CS_URS_2025_01/998323011" TargetMode="External" /><Relationship Id="rId1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47</v>
      </c>
      <c r="E29" s="49"/>
      <c r="F29" s="34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56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H19-021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Jez Šargoun, Malá Voda - rekonstrukce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 Šargounského mlýna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14. 4. 2021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Povodí Moravy,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HG Partner s.r.o.</v>
      </c>
      <c r="AN49" s="66"/>
      <c r="AO49" s="66"/>
      <c r="AP49" s="66"/>
      <c r="AQ49" s="42"/>
      <c r="AR49" s="46"/>
      <c r="AS49" s="76" t="s">
        <v>57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58</v>
      </c>
      <c r="D52" s="89"/>
      <c r="E52" s="89"/>
      <c r="F52" s="89"/>
      <c r="G52" s="89"/>
      <c r="H52" s="90"/>
      <c r="I52" s="91" t="s">
        <v>59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60</v>
      </c>
      <c r="AH52" s="89"/>
      <c r="AI52" s="89"/>
      <c r="AJ52" s="89"/>
      <c r="AK52" s="89"/>
      <c r="AL52" s="89"/>
      <c r="AM52" s="89"/>
      <c r="AN52" s="91" t="s">
        <v>61</v>
      </c>
      <c r="AO52" s="89"/>
      <c r="AP52" s="89"/>
      <c r="AQ52" s="93" t="s">
        <v>62</v>
      </c>
      <c r="AR52" s="46"/>
      <c r="AS52" s="94" t="s">
        <v>63</v>
      </c>
      <c r="AT52" s="95" t="s">
        <v>64</v>
      </c>
      <c r="AU52" s="95" t="s">
        <v>65</v>
      </c>
      <c r="AV52" s="95" t="s">
        <v>66</v>
      </c>
      <c r="AW52" s="95" t="s">
        <v>67</v>
      </c>
      <c r="AX52" s="95" t="s">
        <v>68</v>
      </c>
      <c r="AY52" s="95" t="s">
        <v>69</v>
      </c>
      <c r="AZ52" s="95" t="s">
        <v>70</v>
      </c>
      <c r="BA52" s="95" t="s">
        <v>71</v>
      </c>
      <c r="BB52" s="95" t="s">
        <v>72</v>
      </c>
      <c r="BC52" s="95" t="s">
        <v>73</v>
      </c>
      <c r="BD52" s="96" t="s">
        <v>74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75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ROUND(SUM(AS55:AS68),2)</f>
        <v>0</v>
      </c>
      <c r="AT54" s="108">
        <f>ROUND(SUM(AV54:AW54),2)</f>
        <v>0</v>
      </c>
      <c r="AU54" s="109">
        <f>ROUND(SUM(AU55:AU68),5)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ROUND(SUM(AZ55:AZ68),2)</f>
        <v>0</v>
      </c>
      <c r="BA54" s="108">
        <f>ROUND(SUM(BA55:BA68),2)</f>
        <v>0</v>
      </c>
      <c r="BB54" s="108">
        <f>ROUND(SUM(BB55:BB68),2)</f>
        <v>0</v>
      </c>
      <c r="BC54" s="108">
        <f>ROUND(SUM(BC55:BC68),2)</f>
        <v>0</v>
      </c>
      <c r="BD54" s="110">
        <f>ROUND(SUM(BD55:BD68),2)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24.75" customHeight="1">
      <c r="A55" s="113" t="s">
        <v>81</v>
      </c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'PS 01.1 - Technologie jez...'!J30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84</v>
      </c>
      <c r="AR55" s="120"/>
      <c r="AS55" s="121">
        <v>0</v>
      </c>
      <c r="AT55" s="122">
        <f>ROUND(SUM(AV55:AW55),2)</f>
        <v>0</v>
      </c>
      <c r="AU55" s="123">
        <f>'PS 01.1 - Technologie jez...'!P91</f>
        <v>0</v>
      </c>
      <c r="AV55" s="122">
        <f>'PS 01.1 - Technologie jez...'!J33</f>
        <v>0</v>
      </c>
      <c r="AW55" s="122">
        <f>'PS 01.1 - Technologie jez...'!J34</f>
        <v>0</v>
      </c>
      <c r="AX55" s="122">
        <f>'PS 01.1 - Technologie jez...'!J35</f>
        <v>0</v>
      </c>
      <c r="AY55" s="122">
        <f>'PS 01.1 - Technologie jez...'!J36</f>
        <v>0</v>
      </c>
      <c r="AZ55" s="122">
        <f>'PS 01.1 - Technologie jez...'!F33</f>
        <v>0</v>
      </c>
      <c r="BA55" s="122">
        <f>'PS 01.1 - Technologie jez...'!F34</f>
        <v>0</v>
      </c>
      <c r="BB55" s="122">
        <f>'PS 01.1 - Technologie jez...'!F35</f>
        <v>0</v>
      </c>
      <c r="BC55" s="122">
        <f>'PS 01.1 - Technologie jez...'!F36</f>
        <v>0</v>
      </c>
      <c r="BD55" s="124">
        <f>'PS 01.1 - Technologie jez...'!F37</f>
        <v>0</v>
      </c>
      <c r="BE55" s="7"/>
      <c r="BT55" s="125" t="s">
        <v>85</v>
      </c>
      <c r="BV55" s="125" t="s">
        <v>79</v>
      </c>
      <c r="BW55" s="125" t="s">
        <v>86</v>
      </c>
      <c r="BX55" s="125" t="s">
        <v>5</v>
      </c>
      <c r="CL55" s="125" t="s">
        <v>19</v>
      </c>
      <c r="CM55" s="125" t="s">
        <v>87</v>
      </c>
    </row>
    <row r="56" s="7" customFormat="1" ht="24.75" customHeight="1">
      <c r="A56" s="113" t="s">
        <v>81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'PS 01.2 - Technologie jez...'!J30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1">
        <v>0</v>
      </c>
      <c r="AT56" s="122">
        <f>ROUND(SUM(AV56:AW56),2)</f>
        <v>0</v>
      </c>
      <c r="AU56" s="123">
        <f>'PS 01.2 - Technologie jez...'!P82</f>
        <v>0</v>
      </c>
      <c r="AV56" s="122">
        <f>'PS 01.2 - Technologie jez...'!J33</f>
        <v>0</v>
      </c>
      <c r="AW56" s="122">
        <f>'PS 01.2 - Technologie jez...'!J34</f>
        <v>0</v>
      </c>
      <c r="AX56" s="122">
        <f>'PS 01.2 - Technologie jez...'!J35</f>
        <v>0</v>
      </c>
      <c r="AY56" s="122">
        <f>'PS 01.2 - Technologie jez...'!J36</f>
        <v>0</v>
      </c>
      <c r="AZ56" s="122">
        <f>'PS 01.2 - Technologie jez...'!F33</f>
        <v>0</v>
      </c>
      <c r="BA56" s="122">
        <f>'PS 01.2 - Technologie jez...'!F34</f>
        <v>0</v>
      </c>
      <c r="BB56" s="122">
        <f>'PS 01.2 - Technologie jez...'!F35</f>
        <v>0</v>
      </c>
      <c r="BC56" s="122">
        <f>'PS 01.2 - Technologie jez...'!F36</f>
        <v>0</v>
      </c>
      <c r="BD56" s="124">
        <f>'PS 01.2 - Technologie jez...'!F37</f>
        <v>0</v>
      </c>
      <c r="BE56" s="7"/>
      <c r="BT56" s="125" t="s">
        <v>85</v>
      </c>
      <c r="BV56" s="125" t="s">
        <v>79</v>
      </c>
      <c r="BW56" s="125" t="s">
        <v>90</v>
      </c>
      <c r="BX56" s="125" t="s">
        <v>5</v>
      </c>
      <c r="CL56" s="125" t="s">
        <v>19</v>
      </c>
      <c r="CM56" s="125" t="s">
        <v>87</v>
      </c>
    </row>
    <row r="57" s="7" customFormat="1" ht="16.5" customHeight="1">
      <c r="A57" s="113" t="s">
        <v>81</v>
      </c>
      <c r="B57" s="114"/>
      <c r="C57" s="115"/>
      <c r="D57" s="116" t="s">
        <v>91</v>
      </c>
      <c r="E57" s="116"/>
      <c r="F57" s="116"/>
      <c r="G57" s="116"/>
      <c r="H57" s="116"/>
      <c r="I57" s="117"/>
      <c r="J57" s="116" t="s">
        <v>92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'PS 02 - Stavidlový uzávěr'!J30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84</v>
      </c>
      <c r="AR57" s="120"/>
      <c r="AS57" s="121">
        <v>0</v>
      </c>
      <c r="AT57" s="122">
        <f>ROUND(SUM(AV57:AW57),2)</f>
        <v>0</v>
      </c>
      <c r="AU57" s="123">
        <f>'PS 02 - Stavidlový uzávěr'!P81</f>
        <v>0</v>
      </c>
      <c r="AV57" s="122">
        <f>'PS 02 - Stavidlový uzávěr'!J33</f>
        <v>0</v>
      </c>
      <c r="AW57" s="122">
        <f>'PS 02 - Stavidlový uzávěr'!J34</f>
        <v>0</v>
      </c>
      <c r="AX57" s="122">
        <f>'PS 02 - Stavidlový uzávěr'!J35</f>
        <v>0</v>
      </c>
      <c r="AY57" s="122">
        <f>'PS 02 - Stavidlový uzávěr'!J36</f>
        <v>0</v>
      </c>
      <c r="AZ57" s="122">
        <f>'PS 02 - Stavidlový uzávěr'!F33</f>
        <v>0</v>
      </c>
      <c r="BA57" s="122">
        <f>'PS 02 - Stavidlový uzávěr'!F34</f>
        <v>0</v>
      </c>
      <c r="BB57" s="122">
        <f>'PS 02 - Stavidlový uzávěr'!F35</f>
        <v>0</v>
      </c>
      <c r="BC57" s="122">
        <f>'PS 02 - Stavidlový uzávěr'!F36</f>
        <v>0</v>
      </c>
      <c r="BD57" s="124">
        <f>'PS 02 - Stavidlový uzávěr'!F37</f>
        <v>0</v>
      </c>
      <c r="BE57" s="7"/>
      <c r="BT57" s="125" t="s">
        <v>85</v>
      </c>
      <c r="BV57" s="125" t="s">
        <v>79</v>
      </c>
      <c r="BW57" s="125" t="s">
        <v>93</v>
      </c>
      <c r="BX57" s="125" t="s">
        <v>5</v>
      </c>
      <c r="CL57" s="125" t="s">
        <v>19</v>
      </c>
      <c r="CM57" s="125" t="s">
        <v>87</v>
      </c>
    </row>
    <row r="58" s="7" customFormat="1" ht="24.75" customHeight="1">
      <c r="A58" s="113" t="s">
        <v>81</v>
      </c>
      <c r="B58" s="114"/>
      <c r="C58" s="115"/>
      <c r="D58" s="116" t="s">
        <v>94</v>
      </c>
      <c r="E58" s="116"/>
      <c r="F58" s="116"/>
      <c r="G58" s="116"/>
      <c r="H58" s="116"/>
      <c r="I58" s="117"/>
      <c r="J58" s="116" t="s">
        <v>95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01.1 - Jezové těleso'!J30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84</v>
      </c>
      <c r="AR58" s="120"/>
      <c r="AS58" s="121">
        <v>0</v>
      </c>
      <c r="AT58" s="122">
        <f>ROUND(SUM(AV58:AW58),2)</f>
        <v>0</v>
      </c>
      <c r="AU58" s="123">
        <f>'SO 01.1 - Jezové těleso'!P86</f>
        <v>0</v>
      </c>
      <c r="AV58" s="122">
        <f>'SO 01.1 - Jezové těleso'!J33</f>
        <v>0</v>
      </c>
      <c r="AW58" s="122">
        <f>'SO 01.1 - Jezové těleso'!J34</f>
        <v>0</v>
      </c>
      <c r="AX58" s="122">
        <f>'SO 01.1 - Jezové těleso'!J35</f>
        <v>0</v>
      </c>
      <c r="AY58" s="122">
        <f>'SO 01.1 - Jezové těleso'!J36</f>
        <v>0</v>
      </c>
      <c r="AZ58" s="122">
        <f>'SO 01.1 - Jezové těleso'!F33</f>
        <v>0</v>
      </c>
      <c r="BA58" s="122">
        <f>'SO 01.1 - Jezové těleso'!F34</f>
        <v>0</v>
      </c>
      <c r="BB58" s="122">
        <f>'SO 01.1 - Jezové těleso'!F35</f>
        <v>0</v>
      </c>
      <c r="BC58" s="122">
        <f>'SO 01.1 - Jezové těleso'!F36</f>
        <v>0</v>
      </c>
      <c r="BD58" s="124">
        <f>'SO 01.1 - Jezové těleso'!F37</f>
        <v>0</v>
      </c>
      <c r="BE58" s="7"/>
      <c r="BT58" s="125" t="s">
        <v>85</v>
      </c>
      <c r="BV58" s="125" t="s">
        <v>79</v>
      </c>
      <c r="BW58" s="125" t="s">
        <v>96</v>
      </c>
      <c r="BX58" s="125" t="s">
        <v>5</v>
      </c>
      <c r="CL58" s="125" t="s">
        <v>19</v>
      </c>
      <c r="CM58" s="125" t="s">
        <v>87</v>
      </c>
    </row>
    <row r="59" s="7" customFormat="1" ht="24.75" customHeight="1">
      <c r="A59" s="113" t="s">
        <v>81</v>
      </c>
      <c r="B59" s="114"/>
      <c r="C59" s="115"/>
      <c r="D59" s="116" t="s">
        <v>97</v>
      </c>
      <c r="E59" s="116"/>
      <c r="F59" s="116"/>
      <c r="G59" s="116"/>
      <c r="H59" s="116"/>
      <c r="I59" s="117"/>
      <c r="J59" s="116" t="s">
        <v>98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01.2 - Štěrková propusť'!J30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84</v>
      </c>
      <c r="AR59" s="120"/>
      <c r="AS59" s="121">
        <v>0</v>
      </c>
      <c r="AT59" s="122">
        <f>ROUND(SUM(AV59:AW59),2)</f>
        <v>0</v>
      </c>
      <c r="AU59" s="123">
        <f>'SO 01.2 - Štěrková propusť'!P89</f>
        <v>0</v>
      </c>
      <c r="AV59" s="122">
        <f>'SO 01.2 - Štěrková propusť'!J33</f>
        <v>0</v>
      </c>
      <c r="AW59" s="122">
        <f>'SO 01.2 - Štěrková propusť'!J34</f>
        <v>0</v>
      </c>
      <c r="AX59" s="122">
        <f>'SO 01.2 - Štěrková propusť'!J35</f>
        <v>0</v>
      </c>
      <c r="AY59" s="122">
        <f>'SO 01.2 - Štěrková propusť'!J36</f>
        <v>0</v>
      </c>
      <c r="AZ59" s="122">
        <f>'SO 01.2 - Štěrková propusť'!F33</f>
        <v>0</v>
      </c>
      <c r="BA59" s="122">
        <f>'SO 01.2 - Štěrková propusť'!F34</f>
        <v>0</v>
      </c>
      <c r="BB59" s="122">
        <f>'SO 01.2 - Štěrková propusť'!F35</f>
        <v>0</v>
      </c>
      <c r="BC59" s="122">
        <f>'SO 01.2 - Štěrková propusť'!F36</f>
        <v>0</v>
      </c>
      <c r="BD59" s="124">
        <f>'SO 01.2 - Štěrková propusť'!F37</f>
        <v>0</v>
      </c>
      <c r="BE59" s="7"/>
      <c r="BT59" s="125" t="s">
        <v>85</v>
      </c>
      <c r="BV59" s="125" t="s">
        <v>79</v>
      </c>
      <c r="BW59" s="125" t="s">
        <v>99</v>
      </c>
      <c r="BX59" s="125" t="s">
        <v>5</v>
      </c>
      <c r="CL59" s="125" t="s">
        <v>19</v>
      </c>
      <c r="CM59" s="125" t="s">
        <v>87</v>
      </c>
    </row>
    <row r="60" s="7" customFormat="1" ht="24.75" customHeight="1">
      <c r="A60" s="113" t="s">
        <v>81</v>
      </c>
      <c r="B60" s="114"/>
      <c r="C60" s="115"/>
      <c r="D60" s="116" t="s">
        <v>100</v>
      </c>
      <c r="E60" s="116"/>
      <c r="F60" s="116"/>
      <c r="G60" s="116"/>
      <c r="H60" s="116"/>
      <c r="I60" s="117"/>
      <c r="J60" s="116" t="s">
        <v>101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01.3 - Úprava dna'!J30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84</v>
      </c>
      <c r="AR60" s="120"/>
      <c r="AS60" s="121">
        <v>0</v>
      </c>
      <c r="AT60" s="122">
        <f>ROUND(SUM(AV60:AW60),2)</f>
        <v>0</v>
      </c>
      <c r="AU60" s="123">
        <f>'SO 01.3 - Úprava dna'!P82</f>
        <v>0</v>
      </c>
      <c r="AV60" s="122">
        <f>'SO 01.3 - Úprava dna'!J33</f>
        <v>0</v>
      </c>
      <c r="AW60" s="122">
        <f>'SO 01.3 - Úprava dna'!J34</f>
        <v>0</v>
      </c>
      <c r="AX60" s="122">
        <f>'SO 01.3 - Úprava dna'!J35</f>
        <v>0</v>
      </c>
      <c r="AY60" s="122">
        <f>'SO 01.3 - Úprava dna'!J36</f>
        <v>0</v>
      </c>
      <c r="AZ60" s="122">
        <f>'SO 01.3 - Úprava dna'!F33</f>
        <v>0</v>
      </c>
      <c r="BA60" s="122">
        <f>'SO 01.3 - Úprava dna'!F34</f>
        <v>0</v>
      </c>
      <c r="BB60" s="122">
        <f>'SO 01.3 - Úprava dna'!F35</f>
        <v>0</v>
      </c>
      <c r="BC60" s="122">
        <f>'SO 01.3 - Úprava dna'!F36</f>
        <v>0</v>
      </c>
      <c r="BD60" s="124">
        <f>'SO 01.3 - Úprava dna'!F37</f>
        <v>0</v>
      </c>
      <c r="BE60" s="7"/>
      <c r="BT60" s="125" t="s">
        <v>85</v>
      </c>
      <c r="BV60" s="125" t="s">
        <v>79</v>
      </c>
      <c r="BW60" s="125" t="s">
        <v>102</v>
      </c>
      <c r="BX60" s="125" t="s">
        <v>5</v>
      </c>
      <c r="CL60" s="125" t="s">
        <v>19</v>
      </c>
      <c r="CM60" s="125" t="s">
        <v>87</v>
      </c>
    </row>
    <row r="61" s="7" customFormat="1" ht="16.5" customHeight="1">
      <c r="A61" s="113" t="s">
        <v>81</v>
      </c>
      <c r="B61" s="114"/>
      <c r="C61" s="115"/>
      <c r="D61" s="116" t="s">
        <v>103</v>
      </c>
      <c r="E61" s="116"/>
      <c r="F61" s="116"/>
      <c r="G61" s="116"/>
      <c r="H61" s="116"/>
      <c r="I61" s="117"/>
      <c r="J61" s="116" t="s">
        <v>104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02 - Rybí přechod - by...'!J30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84</v>
      </c>
      <c r="AR61" s="120"/>
      <c r="AS61" s="121">
        <v>0</v>
      </c>
      <c r="AT61" s="122">
        <f>ROUND(SUM(AV61:AW61),2)</f>
        <v>0</v>
      </c>
      <c r="AU61" s="123">
        <f>'SO 02 - Rybí přechod - by...'!P93</f>
        <v>0</v>
      </c>
      <c r="AV61" s="122">
        <f>'SO 02 - Rybí přechod - by...'!J33</f>
        <v>0</v>
      </c>
      <c r="AW61" s="122">
        <f>'SO 02 - Rybí přechod - by...'!J34</f>
        <v>0</v>
      </c>
      <c r="AX61" s="122">
        <f>'SO 02 - Rybí přechod - by...'!J35</f>
        <v>0</v>
      </c>
      <c r="AY61" s="122">
        <f>'SO 02 - Rybí přechod - by...'!J36</f>
        <v>0</v>
      </c>
      <c r="AZ61" s="122">
        <f>'SO 02 - Rybí přechod - by...'!F33</f>
        <v>0</v>
      </c>
      <c r="BA61" s="122">
        <f>'SO 02 - Rybí přechod - by...'!F34</f>
        <v>0</v>
      </c>
      <c r="BB61" s="122">
        <f>'SO 02 - Rybí přechod - by...'!F35</f>
        <v>0</v>
      </c>
      <c r="BC61" s="122">
        <f>'SO 02 - Rybí přechod - by...'!F36</f>
        <v>0</v>
      </c>
      <c r="BD61" s="124">
        <f>'SO 02 - Rybí přechod - by...'!F37</f>
        <v>0</v>
      </c>
      <c r="BE61" s="7"/>
      <c r="BT61" s="125" t="s">
        <v>85</v>
      </c>
      <c r="BV61" s="125" t="s">
        <v>79</v>
      </c>
      <c r="BW61" s="125" t="s">
        <v>105</v>
      </c>
      <c r="BX61" s="125" t="s">
        <v>5</v>
      </c>
      <c r="CL61" s="125" t="s">
        <v>19</v>
      </c>
      <c r="CM61" s="125" t="s">
        <v>87</v>
      </c>
    </row>
    <row r="62" s="7" customFormat="1" ht="24.75" customHeight="1">
      <c r="A62" s="113" t="s">
        <v>81</v>
      </c>
      <c r="B62" s="114"/>
      <c r="C62" s="115"/>
      <c r="D62" s="116" t="s">
        <v>106</v>
      </c>
      <c r="E62" s="116"/>
      <c r="F62" s="116"/>
      <c r="G62" s="116"/>
      <c r="H62" s="116"/>
      <c r="I62" s="117"/>
      <c r="J62" s="116" t="s">
        <v>107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03.1 - Zpevnění koruny...'!J30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84</v>
      </c>
      <c r="AR62" s="120"/>
      <c r="AS62" s="121">
        <v>0</v>
      </c>
      <c r="AT62" s="122">
        <f>ROUND(SUM(AV62:AW62),2)</f>
        <v>0</v>
      </c>
      <c r="AU62" s="123">
        <f>'SO 03.1 - Zpevnění koruny...'!P85</f>
        <v>0</v>
      </c>
      <c r="AV62" s="122">
        <f>'SO 03.1 - Zpevnění koruny...'!J33</f>
        <v>0</v>
      </c>
      <c r="AW62" s="122">
        <f>'SO 03.1 - Zpevnění koruny...'!J34</f>
        <v>0</v>
      </c>
      <c r="AX62" s="122">
        <f>'SO 03.1 - Zpevnění koruny...'!J35</f>
        <v>0</v>
      </c>
      <c r="AY62" s="122">
        <f>'SO 03.1 - Zpevnění koruny...'!J36</f>
        <v>0</v>
      </c>
      <c r="AZ62" s="122">
        <f>'SO 03.1 - Zpevnění koruny...'!F33</f>
        <v>0</v>
      </c>
      <c r="BA62" s="122">
        <f>'SO 03.1 - Zpevnění koruny...'!F34</f>
        <v>0</v>
      </c>
      <c r="BB62" s="122">
        <f>'SO 03.1 - Zpevnění koruny...'!F35</f>
        <v>0</v>
      </c>
      <c r="BC62" s="122">
        <f>'SO 03.1 - Zpevnění koruny...'!F36</f>
        <v>0</v>
      </c>
      <c r="BD62" s="124">
        <f>'SO 03.1 - Zpevnění koruny...'!F37</f>
        <v>0</v>
      </c>
      <c r="BE62" s="7"/>
      <c r="BT62" s="125" t="s">
        <v>85</v>
      </c>
      <c r="BV62" s="125" t="s">
        <v>79</v>
      </c>
      <c r="BW62" s="125" t="s">
        <v>108</v>
      </c>
      <c r="BX62" s="125" t="s">
        <v>5</v>
      </c>
      <c r="CL62" s="125" t="s">
        <v>19</v>
      </c>
      <c r="CM62" s="125" t="s">
        <v>87</v>
      </c>
    </row>
    <row r="63" s="7" customFormat="1" ht="24.75" customHeight="1">
      <c r="A63" s="113" t="s">
        <v>81</v>
      </c>
      <c r="B63" s="114"/>
      <c r="C63" s="115"/>
      <c r="D63" s="116" t="s">
        <v>109</v>
      </c>
      <c r="E63" s="116"/>
      <c r="F63" s="116"/>
      <c r="G63" s="116"/>
      <c r="H63" s="116"/>
      <c r="I63" s="117"/>
      <c r="J63" s="116" t="s">
        <v>110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'SO 03.2 - Sjezd do podjezí'!J30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84</v>
      </c>
      <c r="AR63" s="120"/>
      <c r="AS63" s="121">
        <v>0</v>
      </c>
      <c r="AT63" s="122">
        <f>ROUND(SUM(AV63:AW63),2)</f>
        <v>0</v>
      </c>
      <c r="AU63" s="123">
        <f>'SO 03.2 - Sjezd do podjezí'!P86</f>
        <v>0</v>
      </c>
      <c r="AV63" s="122">
        <f>'SO 03.2 - Sjezd do podjezí'!J33</f>
        <v>0</v>
      </c>
      <c r="AW63" s="122">
        <f>'SO 03.2 - Sjezd do podjezí'!J34</f>
        <v>0</v>
      </c>
      <c r="AX63" s="122">
        <f>'SO 03.2 - Sjezd do podjezí'!J35</f>
        <v>0</v>
      </c>
      <c r="AY63" s="122">
        <f>'SO 03.2 - Sjezd do podjezí'!J36</f>
        <v>0</v>
      </c>
      <c r="AZ63" s="122">
        <f>'SO 03.2 - Sjezd do podjezí'!F33</f>
        <v>0</v>
      </c>
      <c r="BA63" s="122">
        <f>'SO 03.2 - Sjezd do podjezí'!F34</f>
        <v>0</v>
      </c>
      <c r="BB63" s="122">
        <f>'SO 03.2 - Sjezd do podjezí'!F35</f>
        <v>0</v>
      </c>
      <c r="BC63" s="122">
        <f>'SO 03.2 - Sjezd do podjezí'!F36</f>
        <v>0</v>
      </c>
      <c r="BD63" s="124">
        <f>'SO 03.2 - Sjezd do podjezí'!F37</f>
        <v>0</v>
      </c>
      <c r="BE63" s="7"/>
      <c r="BT63" s="125" t="s">
        <v>85</v>
      </c>
      <c r="BV63" s="125" t="s">
        <v>79</v>
      </c>
      <c r="BW63" s="125" t="s">
        <v>111</v>
      </c>
      <c r="BX63" s="125" t="s">
        <v>5</v>
      </c>
      <c r="CL63" s="125" t="s">
        <v>19</v>
      </c>
      <c r="CM63" s="125" t="s">
        <v>87</v>
      </c>
    </row>
    <row r="64" s="7" customFormat="1" ht="24.75" customHeight="1">
      <c r="A64" s="113" t="s">
        <v>81</v>
      </c>
      <c r="B64" s="114"/>
      <c r="C64" s="115"/>
      <c r="D64" s="116" t="s">
        <v>112</v>
      </c>
      <c r="E64" s="116"/>
      <c r="F64" s="116"/>
      <c r="G64" s="116"/>
      <c r="H64" s="116"/>
      <c r="I64" s="117"/>
      <c r="J64" s="116" t="s">
        <v>113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8">
        <f>'SO 03.3 - Sjezd do nadjezí'!J30</f>
        <v>0</v>
      </c>
      <c r="AH64" s="117"/>
      <c r="AI64" s="117"/>
      <c r="AJ64" s="117"/>
      <c r="AK64" s="117"/>
      <c r="AL64" s="117"/>
      <c r="AM64" s="117"/>
      <c r="AN64" s="118">
        <f>SUM(AG64,AT64)</f>
        <v>0</v>
      </c>
      <c r="AO64" s="117"/>
      <c r="AP64" s="117"/>
      <c r="AQ64" s="119" t="s">
        <v>84</v>
      </c>
      <c r="AR64" s="120"/>
      <c r="AS64" s="121">
        <v>0</v>
      </c>
      <c r="AT64" s="122">
        <f>ROUND(SUM(AV64:AW64),2)</f>
        <v>0</v>
      </c>
      <c r="AU64" s="123">
        <f>'SO 03.3 - Sjezd do nadjezí'!P86</f>
        <v>0</v>
      </c>
      <c r="AV64" s="122">
        <f>'SO 03.3 - Sjezd do nadjezí'!J33</f>
        <v>0</v>
      </c>
      <c r="AW64" s="122">
        <f>'SO 03.3 - Sjezd do nadjezí'!J34</f>
        <v>0</v>
      </c>
      <c r="AX64" s="122">
        <f>'SO 03.3 - Sjezd do nadjezí'!J35</f>
        <v>0</v>
      </c>
      <c r="AY64" s="122">
        <f>'SO 03.3 - Sjezd do nadjezí'!J36</f>
        <v>0</v>
      </c>
      <c r="AZ64" s="122">
        <f>'SO 03.3 - Sjezd do nadjezí'!F33</f>
        <v>0</v>
      </c>
      <c r="BA64" s="122">
        <f>'SO 03.3 - Sjezd do nadjezí'!F34</f>
        <v>0</v>
      </c>
      <c r="BB64" s="122">
        <f>'SO 03.3 - Sjezd do nadjezí'!F35</f>
        <v>0</v>
      </c>
      <c r="BC64" s="122">
        <f>'SO 03.3 - Sjezd do nadjezí'!F36</f>
        <v>0</v>
      </c>
      <c r="BD64" s="124">
        <f>'SO 03.3 - Sjezd do nadjezí'!F37</f>
        <v>0</v>
      </c>
      <c r="BE64" s="7"/>
      <c r="BT64" s="125" t="s">
        <v>85</v>
      </c>
      <c r="BV64" s="125" t="s">
        <v>79</v>
      </c>
      <c r="BW64" s="125" t="s">
        <v>114</v>
      </c>
      <c r="BX64" s="125" t="s">
        <v>5</v>
      </c>
      <c r="CL64" s="125" t="s">
        <v>19</v>
      </c>
      <c r="CM64" s="125" t="s">
        <v>87</v>
      </c>
    </row>
    <row r="65" s="7" customFormat="1" ht="24.75" customHeight="1">
      <c r="A65" s="113" t="s">
        <v>81</v>
      </c>
      <c r="B65" s="114"/>
      <c r="C65" s="115"/>
      <c r="D65" s="116" t="s">
        <v>115</v>
      </c>
      <c r="E65" s="116"/>
      <c r="F65" s="116"/>
      <c r="G65" s="116"/>
      <c r="H65" s="116"/>
      <c r="I65" s="117"/>
      <c r="J65" s="116" t="s">
        <v>116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8">
        <f>'SO 04.1 - Elektroinstalac...'!J30</f>
        <v>0</v>
      </c>
      <c r="AH65" s="117"/>
      <c r="AI65" s="117"/>
      <c r="AJ65" s="117"/>
      <c r="AK65" s="117"/>
      <c r="AL65" s="117"/>
      <c r="AM65" s="117"/>
      <c r="AN65" s="118">
        <f>SUM(AG65,AT65)</f>
        <v>0</v>
      </c>
      <c r="AO65" s="117"/>
      <c r="AP65" s="117"/>
      <c r="AQ65" s="119" t="s">
        <v>84</v>
      </c>
      <c r="AR65" s="120"/>
      <c r="AS65" s="121">
        <v>0</v>
      </c>
      <c r="AT65" s="122">
        <f>ROUND(SUM(AV65:AW65),2)</f>
        <v>0</v>
      </c>
      <c r="AU65" s="123">
        <f>'SO 04.1 - Elektroinstalac...'!P83</f>
        <v>0</v>
      </c>
      <c r="AV65" s="122">
        <f>'SO 04.1 - Elektroinstalac...'!J33</f>
        <v>0</v>
      </c>
      <c r="AW65" s="122">
        <f>'SO 04.1 - Elektroinstalac...'!J34</f>
        <v>0</v>
      </c>
      <c r="AX65" s="122">
        <f>'SO 04.1 - Elektroinstalac...'!J35</f>
        <v>0</v>
      </c>
      <c r="AY65" s="122">
        <f>'SO 04.1 - Elektroinstalac...'!J36</f>
        <v>0</v>
      </c>
      <c r="AZ65" s="122">
        <f>'SO 04.1 - Elektroinstalac...'!F33</f>
        <v>0</v>
      </c>
      <c r="BA65" s="122">
        <f>'SO 04.1 - Elektroinstalac...'!F34</f>
        <v>0</v>
      </c>
      <c r="BB65" s="122">
        <f>'SO 04.1 - Elektroinstalac...'!F35</f>
        <v>0</v>
      </c>
      <c r="BC65" s="122">
        <f>'SO 04.1 - Elektroinstalac...'!F36</f>
        <v>0</v>
      </c>
      <c r="BD65" s="124">
        <f>'SO 04.1 - Elektroinstalac...'!F37</f>
        <v>0</v>
      </c>
      <c r="BE65" s="7"/>
      <c r="BT65" s="125" t="s">
        <v>85</v>
      </c>
      <c r="BV65" s="125" t="s">
        <v>79</v>
      </c>
      <c r="BW65" s="125" t="s">
        <v>117</v>
      </c>
      <c r="BX65" s="125" t="s">
        <v>5</v>
      </c>
      <c r="CL65" s="125" t="s">
        <v>19</v>
      </c>
      <c r="CM65" s="125" t="s">
        <v>87</v>
      </c>
    </row>
    <row r="66" s="7" customFormat="1" ht="24.75" customHeight="1">
      <c r="A66" s="113" t="s">
        <v>81</v>
      </c>
      <c r="B66" s="114"/>
      <c r="C66" s="115"/>
      <c r="D66" s="116" t="s">
        <v>118</v>
      </c>
      <c r="E66" s="116"/>
      <c r="F66" s="116"/>
      <c r="G66" s="116"/>
      <c r="H66" s="116"/>
      <c r="I66" s="117"/>
      <c r="J66" s="116" t="s">
        <v>119</v>
      </c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8">
        <f>'SO 04.2 - Elektroinstalac...'!J30</f>
        <v>0</v>
      </c>
      <c r="AH66" s="117"/>
      <c r="AI66" s="117"/>
      <c r="AJ66" s="117"/>
      <c r="AK66" s="117"/>
      <c r="AL66" s="117"/>
      <c r="AM66" s="117"/>
      <c r="AN66" s="118">
        <f>SUM(AG66,AT66)</f>
        <v>0</v>
      </c>
      <c r="AO66" s="117"/>
      <c r="AP66" s="117"/>
      <c r="AQ66" s="119" t="s">
        <v>84</v>
      </c>
      <c r="AR66" s="120"/>
      <c r="AS66" s="121">
        <v>0</v>
      </c>
      <c r="AT66" s="122">
        <f>ROUND(SUM(AV66:AW66),2)</f>
        <v>0</v>
      </c>
      <c r="AU66" s="123">
        <f>'SO 04.2 - Elektroinstalac...'!P86</f>
        <v>0</v>
      </c>
      <c r="AV66" s="122">
        <f>'SO 04.2 - Elektroinstalac...'!J33</f>
        <v>0</v>
      </c>
      <c r="AW66" s="122">
        <f>'SO 04.2 - Elektroinstalac...'!J34</f>
        <v>0</v>
      </c>
      <c r="AX66" s="122">
        <f>'SO 04.2 - Elektroinstalac...'!J35</f>
        <v>0</v>
      </c>
      <c r="AY66" s="122">
        <f>'SO 04.2 - Elektroinstalac...'!J36</f>
        <v>0</v>
      </c>
      <c r="AZ66" s="122">
        <f>'SO 04.2 - Elektroinstalac...'!F33</f>
        <v>0</v>
      </c>
      <c r="BA66" s="122">
        <f>'SO 04.2 - Elektroinstalac...'!F34</f>
        <v>0</v>
      </c>
      <c r="BB66" s="122">
        <f>'SO 04.2 - Elektroinstalac...'!F35</f>
        <v>0</v>
      </c>
      <c r="BC66" s="122">
        <f>'SO 04.2 - Elektroinstalac...'!F36</f>
        <v>0</v>
      </c>
      <c r="BD66" s="124">
        <f>'SO 04.2 - Elektroinstalac...'!F37</f>
        <v>0</v>
      </c>
      <c r="BE66" s="7"/>
      <c r="BT66" s="125" t="s">
        <v>85</v>
      </c>
      <c r="BV66" s="125" t="s">
        <v>79</v>
      </c>
      <c r="BW66" s="125" t="s">
        <v>120</v>
      </c>
      <c r="BX66" s="125" t="s">
        <v>5</v>
      </c>
      <c r="CL66" s="125" t="s">
        <v>19</v>
      </c>
      <c r="CM66" s="125" t="s">
        <v>87</v>
      </c>
    </row>
    <row r="67" s="7" customFormat="1" ht="16.5" customHeight="1">
      <c r="A67" s="113" t="s">
        <v>81</v>
      </c>
      <c r="B67" s="114"/>
      <c r="C67" s="115"/>
      <c r="D67" s="116" t="s">
        <v>121</v>
      </c>
      <c r="E67" s="116"/>
      <c r="F67" s="116"/>
      <c r="G67" s="116"/>
      <c r="H67" s="116"/>
      <c r="I67" s="117"/>
      <c r="J67" s="116" t="s">
        <v>122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8">
        <f>'SO 05 - Kácení dřevin'!J30</f>
        <v>0</v>
      </c>
      <c r="AH67" s="117"/>
      <c r="AI67" s="117"/>
      <c r="AJ67" s="117"/>
      <c r="AK67" s="117"/>
      <c r="AL67" s="117"/>
      <c r="AM67" s="117"/>
      <c r="AN67" s="118">
        <f>SUM(AG67,AT67)</f>
        <v>0</v>
      </c>
      <c r="AO67" s="117"/>
      <c r="AP67" s="117"/>
      <c r="AQ67" s="119" t="s">
        <v>84</v>
      </c>
      <c r="AR67" s="120"/>
      <c r="AS67" s="121">
        <v>0</v>
      </c>
      <c r="AT67" s="122">
        <f>ROUND(SUM(AV67:AW67),2)</f>
        <v>0</v>
      </c>
      <c r="AU67" s="123">
        <f>'SO 05 - Kácení dřevin'!P81</f>
        <v>0</v>
      </c>
      <c r="AV67" s="122">
        <f>'SO 05 - Kácení dřevin'!J33</f>
        <v>0</v>
      </c>
      <c r="AW67" s="122">
        <f>'SO 05 - Kácení dřevin'!J34</f>
        <v>0</v>
      </c>
      <c r="AX67" s="122">
        <f>'SO 05 - Kácení dřevin'!J35</f>
        <v>0</v>
      </c>
      <c r="AY67" s="122">
        <f>'SO 05 - Kácení dřevin'!J36</f>
        <v>0</v>
      </c>
      <c r="AZ67" s="122">
        <f>'SO 05 - Kácení dřevin'!F33</f>
        <v>0</v>
      </c>
      <c r="BA67" s="122">
        <f>'SO 05 - Kácení dřevin'!F34</f>
        <v>0</v>
      </c>
      <c r="BB67" s="122">
        <f>'SO 05 - Kácení dřevin'!F35</f>
        <v>0</v>
      </c>
      <c r="BC67" s="122">
        <f>'SO 05 - Kácení dřevin'!F36</f>
        <v>0</v>
      </c>
      <c r="BD67" s="124">
        <f>'SO 05 - Kácení dřevin'!F37</f>
        <v>0</v>
      </c>
      <c r="BE67" s="7"/>
      <c r="BT67" s="125" t="s">
        <v>85</v>
      </c>
      <c r="BV67" s="125" t="s">
        <v>79</v>
      </c>
      <c r="BW67" s="125" t="s">
        <v>123</v>
      </c>
      <c r="BX67" s="125" t="s">
        <v>5</v>
      </c>
      <c r="CL67" s="125" t="s">
        <v>19</v>
      </c>
      <c r="CM67" s="125" t="s">
        <v>87</v>
      </c>
    </row>
    <row r="68" s="7" customFormat="1" ht="16.5" customHeight="1">
      <c r="A68" s="113" t="s">
        <v>81</v>
      </c>
      <c r="B68" s="114"/>
      <c r="C68" s="115"/>
      <c r="D68" s="116" t="s">
        <v>124</v>
      </c>
      <c r="E68" s="116"/>
      <c r="F68" s="116"/>
      <c r="G68" s="116"/>
      <c r="H68" s="116"/>
      <c r="I68" s="117"/>
      <c r="J68" s="116" t="s">
        <v>125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8">
        <f>'VON - Vedlejší a ostatní ...'!J30</f>
        <v>0</v>
      </c>
      <c r="AH68" s="117"/>
      <c r="AI68" s="117"/>
      <c r="AJ68" s="117"/>
      <c r="AK68" s="117"/>
      <c r="AL68" s="117"/>
      <c r="AM68" s="117"/>
      <c r="AN68" s="118">
        <f>SUM(AG68,AT68)</f>
        <v>0</v>
      </c>
      <c r="AO68" s="117"/>
      <c r="AP68" s="117"/>
      <c r="AQ68" s="119" t="s">
        <v>84</v>
      </c>
      <c r="AR68" s="120"/>
      <c r="AS68" s="126">
        <v>0</v>
      </c>
      <c r="AT68" s="127">
        <f>ROUND(SUM(AV68:AW68),2)</f>
        <v>0</v>
      </c>
      <c r="AU68" s="128">
        <f>'VON - Vedlejší a ostatní ...'!P86</f>
        <v>0</v>
      </c>
      <c r="AV68" s="127">
        <f>'VON - Vedlejší a ostatní ...'!J33</f>
        <v>0</v>
      </c>
      <c r="AW68" s="127">
        <f>'VON - Vedlejší a ostatní ...'!J34</f>
        <v>0</v>
      </c>
      <c r="AX68" s="127">
        <f>'VON - Vedlejší a ostatní ...'!J35</f>
        <v>0</v>
      </c>
      <c r="AY68" s="127">
        <f>'VON - Vedlejší a ostatní ...'!J36</f>
        <v>0</v>
      </c>
      <c r="AZ68" s="127">
        <f>'VON - Vedlejší a ostatní ...'!F33</f>
        <v>0</v>
      </c>
      <c r="BA68" s="127">
        <f>'VON - Vedlejší a ostatní ...'!F34</f>
        <v>0</v>
      </c>
      <c r="BB68" s="127">
        <f>'VON - Vedlejší a ostatní ...'!F35</f>
        <v>0</v>
      </c>
      <c r="BC68" s="127">
        <f>'VON - Vedlejší a ostatní ...'!F36</f>
        <v>0</v>
      </c>
      <c r="BD68" s="129">
        <f>'VON - Vedlejší a ostatní ...'!F37</f>
        <v>0</v>
      </c>
      <c r="BE68" s="7"/>
      <c r="BT68" s="125" t="s">
        <v>85</v>
      </c>
      <c r="BV68" s="125" t="s">
        <v>79</v>
      </c>
      <c r="BW68" s="125" t="s">
        <v>126</v>
      </c>
      <c r="BX68" s="125" t="s">
        <v>5</v>
      </c>
      <c r="CL68" s="125" t="s">
        <v>19</v>
      </c>
      <c r="CM68" s="125" t="s">
        <v>87</v>
      </c>
    </row>
    <row r="69" s="2" customFormat="1" ht="30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6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46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</row>
  </sheetData>
  <sheetProtection sheet="1" formatColumns="0" formatRows="0" objects="1" scenarios="1" spinCount="100000" saltValue="soSqRnzLzsLH2/3ecgIZSOb1uNefgj4zoPx+MFDL+o2WZ9862iq0TUvn9Qo99hjz/hnf7U995oKOl46zqkXcVg==" hashValue="cz7vJYHAoJpX/1C7DctZCxoDmu4oPZleC1vsCgViG41MnA9X3q98m1t1usl8T5uEdd0KBPppr3BZfHEAAqbUBw==" algorithmName="SHA-512" password="CC35"/>
  <mergeCells count="94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5" location="'PS 01.1 - Technologie jez...'!C2" display="/"/>
    <hyperlink ref="A56" location="'PS 01.2 - Technologie jez...'!C2" display="/"/>
    <hyperlink ref="A57" location="'PS 02 - Stavidlový uzávěr'!C2" display="/"/>
    <hyperlink ref="A58" location="'SO 01.1 - Jezové těleso'!C2" display="/"/>
    <hyperlink ref="A59" location="'SO 01.2 - Štěrková propusť'!C2" display="/"/>
    <hyperlink ref="A60" location="'SO 01.3 - Úprava dna'!C2" display="/"/>
    <hyperlink ref="A61" location="'SO 02 - Rybí přechod - by...'!C2" display="/"/>
    <hyperlink ref="A62" location="'SO 03.1 - Zpevnění koruny...'!C2" display="/"/>
    <hyperlink ref="A63" location="'SO 03.2 - Sjezd do podjezí'!C2" display="/"/>
    <hyperlink ref="A64" location="'SO 03.3 - Sjezd do nadjezí'!C2" display="/"/>
    <hyperlink ref="A65" location="'SO 04.1 - Elektroinstalac...'!C2" display="/"/>
    <hyperlink ref="A66" location="'SO 04.2 - Elektroinstalac...'!C2" display="/"/>
    <hyperlink ref="A67" location="'SO 05 - Kácení dřevin'!C2" display="/"/>
    <hyperlink ref="A6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ROUND((SUM(BE86:BE130)),  2)</f>
        <v>0</v>
      </c>
      <c r="G33" s="40"/>
      <c r="H33" s="40"/>
      <c r="I33" s="150">
        <v>0.20999999999999999</v>
      </c>
      <c r="J33" s="149">
        <f>ROUND(((SUM(BE86:BE130))*I33),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ROUND((SUM(BF86:BF130)),  2)</f>
        <v>0</v>
      </c>
      <c r="G34" s="40"/>
      <c r="H34" s="40"/>
      <c r="I34" s="150">
        <v>0.14999999999999999</v>
      </c>
      <c r="J34" s="149">
        <f>ROUND(((SUM(BF86:BF130))*I34),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ROUND((SUM(BG86:BG130)),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ROUND((SUM(BH86:BH130)),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ROUND((SUM(BI86:BI130)),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03.2 - Sjezd do podjezí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135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136</v>
      </c>
      <c r="E63" s="176"/>
      <c r="F63" s="176"/>
      <c r="G63" s="176"/>
      <c r="H63" s="176"/>
      <c r="I63" s="176"/>
      <c r="J63" s="177">
        <f>J102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1920</v>
      </c>
      <c r="E64" s="176"/>
      <c r="F64" s="176"/>
      <c r="G64" s="176"/>
      <c r="H64" s="176"/>
      <c r="I64" s="176"/>
      <c r="J64" s="177">
        <f>J105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138</v>
      </c>
      <c r="E65" s="176"/>
      <c r="F65" s="176"/>
      <c r="G65" s="176"/>
      <c r="H65" s="176"/>
      <c r="I65" s="176"/>
      <c r="J65" s="177">
        <f>J114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139</v>
      </c>
      <c r="E66" s="176"/>
      <c r="F66" s="176"/>
      <c r="G66" s="176"/>
      <c r="H66" s="176"/>
      <c r="I66" s="176"/>
      <c r="J66" s="177">
        <f>J128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146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Jez Šargoun, Malá Voda - rekonstrukce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03.2 - Sjezd do podjezí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U Šargounského mlýna</v>
      </c>
      <c r="G80" s="42"/>
      <c r="H80" s="42"/>
      <c r="I80" s="34" t="s">
        <v>24</v>
      </c>
      <c r="J80" s="74" t="str">
        <f>IF(J12="","",J12)</f>
        <v>14. 4. 2021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26</v>
      </c>
      <c r="D82" s="42"/>
      <c r="E82" s="42"/>
      <c r="F82" s="29" t="str">
        <f>E15</f>
        <v>Povodí Moravy, státní podnik</v>
      </c>
      <c r="G82" s="42"/>
      <c r="H82" s="42"/>
      <c r="I82" s="34" t="s">
        <v>34</v>
      </c>
      <c r="J82" s="38" t="str">
        <f>E21</f>
        <v>HG Partner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147</v>
      </c>
      <c r="D85" s="182" t="s">
        <v>62</v>
      </c>
      <c r="E85" s="182" t="s">
        <v>58</v>
      </c>
      <c r="F85" s="182" t="s">
        <v>59</v>
      </c>
      <c r="G85" s="182" t="s">
        <v>148</v>
      </c>
      <c r="H85" s="182" t="s">
        <v>149</v>
      </c>
      <c r="I85" s="182" t="s">
        <v>150</v>
      </c>
      <c r="J85" s="182" t="s">
        <v>132</v>
      </c>
      <c r="K85" s="183" t="s">
        <v>151</v>
      </c>
      <c r="L85" s="184"/>
      <c r="M85" s="94" t="s">
        <v>21</v>
      </c>
      <c r="N85" s="95" t="s">
        <v>47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319.6628518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133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159</v>
      </c>
      <c r="F87" s="193" t="s">
        <v>160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P88+P96+P102+P105+P114+P128</f>
        <v>0</v>
      </c>
      <c r="Q87" s="198"/>
      <c r="R87" s="199">
        <f>R88+R96+R102+R105+R114+R128</f>
        <v>319.6628518</v>
      </c>
      <c r="S87" s="198"/>
      <c r="T87" s="200">
        <f>T88+T96+T102+T105+T114+T128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77</v>
      </c>
      <c r="AY87" s="201" t="s">
        <v>161</v>
      </c>
      <c r="BK87" s="203">
        <f>BK88+BK96+BK102+BK105+BK114+BK128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85</v>
      </c>
      <c r="F88" s="204" t="s">
        <v>926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SUM(P89:P95)</f>
        <v>0</v>
      </c>
      <c r="Q88" s="198"/>
      <c r="R88" s="199">
        <f>SUM(R89:R95)</f>
        <v>0</v>
      </c>
      <c r="S88" s="198"/>
      <c r="T88" s="200">
        <f>SUM(T89:T95)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85</v>
      </c>
      <c r="AT88" s="202" t="s">
        <v>76</v>
      </c>
      <c r="AU88" s="202" t="s">
        <v>85</v>
      </c>
      <c r="AY88" s="201" t="s">
        <v>161</v>
      </c>
      <c r="BK88" s="203">
        <f>SUM(BK89:BK95)</f>
        <v>0</v>
      </c>
    </row>
    <row r="89" s="2" customFormat="1" ht="37.8" customHeight="1">
      <c r="A89" s="40"/>
      <c r="B89" s="41"/>
      <c r="C89" s="206" t="s">
        <v>85</v>
      </c>
      <c r="D89" s="206" t="s">
        <v>163</v>
      </c>
      <c r="E89" s="207" t="s">
        <v>1488</v>
      </c>
      <c r="F89" s="208" t="s">
        <v>1489</v>
      </c>
      <c r="G89" s="209" t="s">
        <v>929</v>
      </c>
      <c r="H89" s="210">
        <v>322.39999999999998</v>
      </c>
      <c r="I89" s="211"/>
      <c r="J89" s="212">
        <f>ROUND(I89*H89,2)</f>
        <v>0</v>
      </c>
      <c r="K89" s="208" t="s">
        <v>167</v>
      </c>
      <c r="L89" s="46"/>
      <c r="M89" s="213" t="s">
        <v>21</v>
      </c>
      <c r="N89" s="214" t="s">
        <v>48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168</v>
      </c>
      <c r="AT89" s="217" t="s">
        <v>163</v>
      </c>
      <c r="AU89" s="217" t="s">
        <v>87</v>
      </c>
      <c r="AY89" s="19" t="s">
        <v>161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168</v>
      </c>
      <c r="BM89" s="217" t="s">
        <v>1987</v>
      </c>
    </row>
    <row r="90" s="2" customFormat="1">
      <c r="A90" s="40"/>
      <c r="B90" s="41"/>
      <c r="C90" s="42"/>
      <c r="D90" s="219" t="s">
        <v>170</v>
      </c>
      <c r="E90" s="42"/>
      <c r="F90" s="220" t="s">
        <v>1491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170</v>
      </c>
      <c r="AU90" s="19" t="s">
        <v>87</v>
      </c>
    </row>
    <row r="91" s="13" customFormat="1">
      <c r="A91" s="13"/>
      <c r="B91" s="224"/>
      <c r="C91" s="225"/>
      <c r="D91" s="226" t="s">
        <v>172</v>
      </c>
      <c r="E91" s="227" t="s">
        <v>21</v>
      </c>
      <c r="F91" s="228" t="s">
        <v>1988</v>
      </c>
      <c r="G91" s="225"/>
      <c r="H91" s="229">
        <v>322.39999999999998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172</v>
      </c>
      <c r="AU91" s="235" t="s">
        <v>87</v>
      </c>
      <c r="AV91" s="13" t="s">
        <v>87</v>
      </c>
      <c r="AW91" s="13" t="s">
        <v>38</v>
      </c>
      <c r="AX91" s="13" t="s">
        <v>85</v>
      </c>
      <c r="AY91" s="235" t="s">
        <v>161</v>
      </c>
    </row>
    <row r="92" s="2" customFormat="1" ht="24.15" customHeight="1">
      <c r="A92" s="40"/>
      <c r="B92" s="41"/>
      <c r="C92" s="206" t="s">
        <v>87</v>
      </c>
      <c r="D92" s="206" t="s">
        <v>163</v>
      </c>
      <c r="E92" s="207" t="s">
        <v>1989</v>
      </c>
      <c r="F92" s="208" t="s">
        <v>1990</v>
      </c>
      <c r="G92" s="209" t="s">
        <v>929</v>
      </c>
      <c r="H92" s="210">
        <v>322.39999999999998</v>
      </c>
      <c r="I92" s="211"/>
      <c r="J92" s="212">
        <f>ROUND(I92*H92,2)</f>
        <v>0</v>
      </c>
      <c r="K92" s="208" t="s">
        <v>167</v>
      </c>
      <c r="L92" s="46"/>
      <c r="M92" s="213" t="s">
        <v>21</v>
      </c>
      <c r="N92" s="214" t="s">
        <v>48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168</v>
      </c>
      <c r="AT92" s="217" t="s">
        <v>163</v>
      </c>
      <c r="AU92" s="217" t="s">
        <v>87</v>
      </c>
      <c r="AY92" s="19" t="s">
        <v>161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168</v>
      </c>
      <c r="BM92" s="217" t="s">
        <v>1991</v>
      </c>
    </row>
    <row r="93" s="2" customFormat="1">
      <c r="A93" s="40"/>
      <c r="B93" s="41"/>
      <c r="C93" s="42"/>
      <c r="D93" s="219" t="s">
        <v>170</v>
      </c>
      <c r="E93" s="42"/>
      <c r="F93" s="220" t="s">
        <v>1992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170</v>
      </c>
      <c r="AU93" s="19" t="s">
        <v>87</v>
      </c>
    </row>
    <row r="94" s="2" customFormat="1">
      <c r="A94" s="40"/>
      <c r="B94" s="41"/>
      <c r="C94" s="42"/>
      <c r="D94" s="226" t="s">
        <v>181</v>
      </c>
      <c r="E94" s="42"/>
      <c r="F94" s="257" t="s">
        <v>1993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181</v>
      </c>
      <c r="AU94" s="19" t="s">
        <v>87</v>
      </c>
    </row>
    <row r="95" s="13" customFormat="1">
      <c r="A95" s="13"/>
      <c r="B95" s="224"/>
      <c r="C95" s="225"/>
      <c r="D95" s="226" t="s">
        <v>172</v>
      </c>
      <c r="E95" s="227" t="s">
        <v>21</v>
      </c>
      <c r="F95" s="228" t="s">
        <v>1994</v>
      </c>
      <c r="G95" s="225"/>
      <c r="H95" s="229">
        <v>322.39999999999998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172</v>
      </c>
      <c r="AU95" s="235" t="s">
        <v>87</v>
      </c>
      <c r="AV95" s="13" t="s">
        <v>87</v>
      </c>
      <c r="AW95" s="13" t="s">
        <v>38</v>
      </c>
      <c r="AX95" s="13" t="s">
        <v>85</v>
      </c>
      <c r="AY95" s="235" t="s">
        <v>161</v>
      </c>
    </row>
    <row r="96" s="12" customFormat="1" ht="22.8" customHeight="1">
      <c r="A96" s="12"/>
      <c r="B96" s="190"/>
      <c r="C96" s="191"/>
      <c r="D96" s="192" t="s">
        <v>76</v>
      </c>
      <c r="E96" s="204" t="s">
        <v>87</v>
      </c>
      <c r="F96" s="204" t="s">
        <v>162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SUM(P97:P101)</f>
        <v>0</v>
      </c>
      <c r="Q96" s="198"/>
      <c r="R96" s="199">
        <f>SUM(R97:R101)</f>
        <v>117.096</v>
      </c>
      <c r="S96" s="198"/>
      <c r="T96" s="200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85</v>
      </c>
      <c r="AT96" s="202" t="s">
        <v>76</v>
      </c>
      <c r="AU96" s="202" t="s">
        <v>85</v>
      </c>
      <c r="AY96" s="201" t="s">
        <v>161</v>
      </c>
      <c r="BK96" s="203">
        <f>SUM(BK97:BK101)</f>
        <v>0</v>
      </c>
    </row>
    <row r="97" s="2" customFormat="1" ht="16.5" customHeight="1">
      <c r="A97" s="40"/>
      <c r="B97" s="41"/>
      <c r="C97" s="206" t="s">
        <v>183</v>
      </c>
      <c r="D97" s="206" t="s">
        <v>163</v>
      </c>
      <c r="E97" s="207" t="s">
        <v>1934</v>
      </c>
      <c r="F97" s="208" t="s">
        <v>1935</v>
      </c>
      <c r="G97" s="209" t="s">
        <v>186</v>
      </c>
      <c r="H97" s="210">
        <v>184.5</v>
      </c>
      <c r="I97" s="211"/>
      <c r="J97" s="212">
        <f>ROUND(I97*H97,2)</f>
        <v>0</v>
      </c>
      <c r="K97" s="208" t="s">
        <v>167</v>
      </c>
      <c r="L97" s="46"/>
      <c r="M97" s="213" t="s">
        <v>21</v>
      </c>
      <c r="N97" s="214" t="s">
        <v>48</v>
      </c>
      <c r="O97" s="86"/>
      <c r="P97" s="215">
        <f>O97*H97</f>
        <v>0</v>
      </c>
      <c r="Q97" s="215">
        <v>0.108</v>
      </c>
      <c r="R97" s="215">
        <f>Q97*H97</f>
        <v>19.925999999999998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168</v>
      </c>
      <c r="AT97" s="217" t="s">
        <v>163</v>
      </c>
      <c r="AU97" s="217" t="s">
        <v>87</v>
      </c>
      <c r="AY97" s="19" t="s">
        <v>161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168</v>
      </c>
      <c r="BM97" s="217" t="s">
        <v>1995</v>
      </c>
    </row>
    <row r="98" s="2" customFormat="1">
      <c r="A98" s="40"/>
      <c r="B98" s="41"/>
      <c r="C98" s="42"/>
      <c r="D98" s="219" t="s">
        <v>170</v>
      </c>
      <c r="E98" s="42"/>
      <c r="F98" s="220" t="s">
        <v>1937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170</v>
      </c>
      <c r="AU98" s="19" t="s">
        <v>87</v>
      </c>
    </row>
    <row r="99" s="13" customFormat="1">
      <c r="A99" s="13"/>
      <c r="B99" s="224"/>
      <c r="C99" s="225"/>
      <c r="D99" s="226" t="s">
        <v>172</v>
      </c>
      <c r="E99" s="227" t="s">
        <v>21</v>
      </c>
      <c r="F99" s="228" t="s">
        <v>1996</v>
      </c>
      <c r="G99" s="225"/>
      <c r="H99" s="229">
        <v>184.5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172</v>
      </c>
      <c r="AU99" s="235" t="s">
        <v>87</v>
      </c>
      <c r="AV99" s="13" t="s">
        <v>87</v>
      </c>
      <c r="AW99" s="13" t="s">
        <v>38</v>
      </c>
      <c r="AX99" s="13" t="s">
        <v>85</v>
      </c>
      <c r="AY99" s="235" t="s">
        <v>161</v>
      </c>
    </row>
    <row r="100" s="2" customFormat="1" ht="16.5" customHeight="1">
      <c r="A100" s="40"/>
      <c r="B100" s="41"/>
      <c r="C100" s="247" t="s">
        <v>168</v>
      </c>
      <c r="D100" s="247" t="s">
        <v>176</v>
      </c>
      <c r="E100" s="248" t="s">
        <v>1938</v>
      </c>
      <c r="F100" s="249" t="s">
        <v>1939</v>
      </c>
      <c r="G100" s="250" t="s">
        <v>232</v>
      </c>
      <c r="H100" s="251">
        <v>41</v>
      </c>
      <c r="I100" s="252"/>
      <c r="J100" s="253">
        <f>ROUND(I100*H100,2)</f>
        <v>0</v>
      </c>
      <c r="K100" s="249" t="s">
        <v>21</v>
      </c>
      <c r="L100" s="254"/>
      <c r="M100" s="255" t="s">
        <v>21</v>
      </c>
      <c r="N100" s="256" t="s">
        <v>48</v>
      </c>
      <c r="O100" s="86"/>
      <c r="P100" s="215">
        <f>O100*H100</f>
        <v>0</v>
      </c>
      <c r="Q100" s="215">
        <v>2.3700000000000001</v>
      </c>
      <c r="R100" s="215">
        <f>Q100*H100</f>
        <v>97.170000000000002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179</v>
      </c>
      <c r="AT100" s="217" t="s">
        <v>176</v>
      </c>
      <c r="AU100" s="217" t="s">
        <v>87</v>
      </c>
      <c r="AY100" s="19" t="s">
        <v>161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168</v>
      </c>
      <c r="BM100" s="217" t="s">
        <v>1997</v>
      </c>
    </row>
    <row r="101" s="13" customFormat="1">
      <c r="A101" s="13"/>
      <c r="B101" s="224"/>
      <c r="C101" s="225"/>
      <c r="D101" s="226" t="s">
        <v>172</v>
      </c>
      <c r="E101" s="227" t="s">
        <v>21</v>
      </c>
      <c r="F101" s="228" t="s">
        <v>1998</v>
      </c>
      <c r="G101" s="225"/>
      <c r="H101" s="229">
        <v>41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172</v>
      </c>
      <c r="AU101" s="235" t="s">
        <v>87</v>
      </c>
      <c r="AV101" s="13" t="s">
        <v>87</v>
      </c>
      <c r="AW101" s="13" t="s">
        <v>38</v>
      </c>
      <c r="AX101" s="13" t="s">
        <v>85</v>
      </c>
      <c r="AY101" s="235" t="s">
        <v>161</v>
      </c>
    </row>
    <row r="102" s="12" customFormat="1" ht="22.8" customHeight="1">
      <c r="A102" s="12"/>
      <c r="B102" s="190"/>
      <c r="C102" s="191"/>
      <c r="D102" s="192" t="s">
        <v>76</v>
      </c>
      <c r="E102" s="204" t="s">
        <v>183</v>
      </c>
      <c r="F102" s="204" t="s">
        <v>195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SUM(P103:P104)</f>
        <v>0</v>
      </c>
      <c r="Q102" s="198"/>
      <c r="R102" s="199">
        <f>SUM(R103:R104)</f>
        <v>57.592129999999997</v>
      </c>
      <c r="S102" s="198"/>
      <c r="T102" s="200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85</v>
      </c>
      <c r="AT102" s="202" t="s">
        <v>76</v>
      </c>
      <c r="AU102" s="202" t="s">
        <v>85</v>
      </c>
      <c r="AY102" s="201" t="s">
        <v>161</v>
      </c>
      <c r="BK102" s="203">
        <f>SUM(BK103:BK104)</f>
        <v>0</v>
      </c>
    </row>
    <row r="103" s="2" customFormat="1" ht="24.15" customHeight="1">
      <c r="A103" s="40"/>
      <c r="B103" s="41"/>
      <c r="C103" s="206" t="s">
        <v>196</v>
      </c>
      <c r="D103" s="206" t="s">
        <v>163</v>
      </c>
      <c r="E103" s="207" t="s">
        <v>1999</v>
      </c>
      <c r="F103" s="208" t="s">
        <v>2000</v>
      </c>
      <c r="G103" s="209" t="s">
        <v>366</v>
      </c>
      <c r="H103" s="210">
        <v>1</v>
      </c>
      <c r="I103" s="211"/>
      <c r="J103" s="212">
        <f>ROUND(I103*H103,2)</f>
        <v>0</v>
      </c>
      <c r="K103" s="208" t="s">
        <v>21</v>
      </c>
      <c r="L103" s="46"/>
      <c r="M103" s="213" t="s">
        <v>21</v>
      </c>
      <c r="N103" s="214" t="s">
        <v>48</v>
      </c>
      <c r="O103" s="86"/>
      <c r="P103" s="215">
        <f>O103*H103</f>
        <v>0</v>
      </c>
      <c r="Q103" s="215">
        <v>57.592129999999997</v>
      </c>
      <c r="R103" s="215">
        <f>Q103*H103</f>
        <v>57.592129999999997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168</v>
      </c>
      <c r="AT103" s="217" t="s">
        <v>163</v>
      </c>
      <c r="AU103" s="217" t="s">
        <v>87</v>
      </c>
      <c r="AY103" s="19" t="s">
        <v>161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168</v>
      </c>
      <c r="BM103" s="217" t="s">
        <v>2001</v>
      </c>
    </row>
    <row r="104" s="2" customFormat="1">
      <c r="A104" s="40"/>
      <c r="B104" s="41"/>
      <c r="C104" s="42"/>
      <c r="D104" s="226" t="s">
        <v>181</v>
      </c>
      <c r="E104" s="42"/>
      <c r="F104" s="257" t="s">
        <v>2002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181</v>
      </c>
      <c r="AU104" s="19" t="s">
        <v>87</v>
      </c>
    </row>
    <row r="105" s="12" customFormat="1" ht="22.8" customHeight="1">
      <c r="A105" s="12"/>
      <c r="B105" s="190"/>
      <c r="C105" s="191"/>
      <c r="D105" s="192" t="s">
        <v>76</v>
      </c>
      <c r="E105" s="204" t="s">
        <v>196</v>
      </c>
      <c r="F105" s="204" t="s">
        <v>1942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SUM(P106:P113)</f>
        <v>0</v>
      </c>
      <c r="Q105" s="198"/>
      <c r="R105" s="199">
        <f>SUM(R106:R113)</f>
        <v>30.446344</v>
      </c>
      <c r="S105" s="198"/>
      <c r="T105" s="200">
        <f>SUM(T106:T113)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85</v>
      </c>
      <c r="AT105" s="202" t="s">
        <v>76</v>
      </c>
      <c r="AU105" s="202" t="s">
        <v>85</v>
      </c>
      <c r="AY105" s="201" t="s">
        <v>161</v>
      </c>
      <c r="BK105" s="203">
        <f>SUM(BK106:BK113)</f>
        <v>0</v>
      </c>
    </row>
    <row r="106" s="2" customFormat="1" ht="37.8" customHeight="1">
      <c r="A106" s="40"/>
      <c r="B106" s="41"/>
      <c r="C106" s="206" t="s">
        <v>216</v>
      </c>
      <c r="D106" s="206" t="s">
        <v>163</v>
      </c>
      <c r="E106" s="207" t="s">
        <v>1943</v>
      </c>
      <c r="F106" s="208" t="s">
        <v>1944</v>
      </c>
      <c r="G106" s="209" t="s">
        <v>186</v>
      </c>
      <c r="H106" s="210">
        <v>210.80000000000001</v>
      </c>
      <c r="I106" s="211"/>
      <c r="J106" s="212">
        <f>ROUND(I106*H106,2)</f>
        <v>0</v>
      </c>
      <c r="K106" s="208" t="s">
        <v>167</v>
      </c>
      <c r="L106" s="46"/>
      <c r="M106" s="213" t="s">
        <v>21</v>
      </c>
      <c r="N106" s="214" t="s">
        <v>48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168</v>
      </c>
      <c r="AT106" s="217" t="s">
        <v>163</v>
      </c>
      <c r="AU106" s="217" t="s">
        <v>87</v>
      </c>
      <c r="AY106" s="19" t="s">
        <v>161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168</v>
      </c>
      <c r="BM106" s="217" t="s">
        <v>2003</v>
      </c>
    </row>
    <row r="107" s="2" customFormat="1">
      <c r="A107" s="40"/>
      <c r="B107" s="41"/>
      <c r="C107" s="42"/>
      <c r="D107" s="219" t="s">
        <v>170</v>
      </c>
      <c r="E107" s="42"/>
      <c r="F107" s="220" t="s">
        <v>1946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170</v>
      </c>
      <c r="AU107" s="19" t="s">
        <v>87</v>
      </c>
    </row>
    <row r="108" s="13" customFormat="1">
      <c r="A108" s="13"/>
      <c r="B108" s="224"/>
      <c r="C108" s="225"/>
      <c r="D108" s="226" t="s">
        <v>172</v>
      </c>
      <c r="E108" s="227" t="s">
        <v>21</v>
      </c>
      <c r="F108" s="228" t="s">
        <v>2004</v>
      </c>
      <c r="G108" s="225"/>
      <c r="H108" s="229">
        <v>210.80000000000001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172</v>
      </c>
      <c r="AU108" s="235" t="s">
        <v>87</v>
      </c>
      <c r="AV108" s="13" t="s">
        <v>87</v>
      </c>
      <c r="AW108" s="13" t="s">
        <v>38</v>
      </c>
      <c r="AX108" s="13" t="s">
        <v>85</v>
      </c>
      <c r="AY108" s="235" t="s">
        <v>161</v>
      </c>
    </row>
    <row r="109" s="2" customFormat="1" ht="16.5" customHeight="1">
      <c r="A109" s="40"/>
      <c r="B109" s="41"/>
      <c r="C109" s="247" t="s">
        <v>221</v>
      </c>
      <c r="D109" s="247" t="s">
        <v>176</v>
      </c>
      <c r="E109" s="248" t="s">
        <v>1400</v>
      </c>
      <c r="F109" s="249" t="s">
        <v>1401</v>
      </c>
      <c r="G109" s="250" t="s">
        <v>166</v>
      </c>
      <c r="H109" s="251">
        <v>5.5339999999999998</v>
      </c>
      <c r="I109" s="252"/>
      <c r="J109" s="253">
        <f>ROUND(I109*H109,2)</f>
        <v>0</v>
      </c>
      <c r="K109" s="249" t="s">
        <v>167</v>
      </c>
      <c r="L109" s="254"/>
      <c r="M109" s="255" t="s">
        <v>21</v>
      </c>
      <c r="N109" s="256" t="s">
        <v>48</v>
      </c>
      <c r="O109" s="86"/>
      <c r="P109" s="215">
        <f>O109*H109</f>
        <v>0</v>
      </c>
      <c r="Q109" s="215">
        <v>1</v>
      </c>
      <c r="R109" s="215">
        <f>Q109*H109</f>
        <v>5.5339999999999998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179</v>
      </c>
      <c r="AT109" s="217" t="s">
        <v>176</v>
      </c>
      <c r="AU109" s="217" t="s">
        <v>87</v>
      </c>
      <c r="AY109" s="19" t="s">
        <v>161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85</v>
      </c>
      <c r="BK109" s="218">
        <f>ROUND(I109*H109,2)</f>
        <v>0</v>
      </c>
      <c r="BL109" s="19" t="s">
        <v>168</v>
      </c>
      <c r="BM109" s="217" t="s">
        <v>2005</v>
      </c>
    </row>
    <row r="110" s="13" customFormat="1">
      <c r="A110" s="13"/>
      <c r="B110" s="224"/>
      <c r="C110" s="225"/>
      <c r="D110" s="226" t="s">
        <v>172</v>
      </c>
      <c r="E110" s="227" t="s">
        <v>21</v>
      </c>
      <c r="F110" s="228" t="s">
        <v>2006</v>
      </c>
      <c r="G110" s="225"/>
      <c r="H110" s="229">
        <v>5.5339999999999998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172</v>
      </c>
      <c r="AU110" s="235" t="s">
        <v>87</v>
      </c>
      <c r="AV110" s="13" t="s">
        <v>87</v>
      </c>
      <c r="AW110" s="13" t="s">
        <v>38</v>
      </c>
      <c r="AX110" s="13" t="s">
        <v>85</v>
      </c>
      <c r="AY110" s="235" t="s">
        <v>161</v>
      </c>
    </row>
    <row r="111" s="2" customFormat="1" ht="37.8" customHeight="1">
      <c r="A111" s="40"/>
      <c r="B111" s="41"/>
      <c r="C111" s="206" t="s">
        <v>179</v>
      </c>
      <c r="D111" s="206" t="s">
        <v>163</v>
      </c>
      <c r="E111" s="207" t="s">
        <v>1950</v>
      </c>
      <c r="F111" s="208" t="s">
        <v>1951</v>
      </c>
      <c r="G111" s="209" t="s">
        <v>186</v>
      </c>
      <c r="H111" s="210">
        <v>421.60000000000002</v>
      </c>
      <c r="I111" s="211"/>
      <c r="J111" s="212">
        <f>ROUND(I111*H111,2)</f>
        <v>0</v>
      </c>
      <c r="K111" s="208" t="s">
        <v>167</v>
      </c>
      <c r="L111" s="46"/>
      <c r="M111" s="213" t="s">
        <v>21</v>
      </c>
      <c r="N111" s="214" t="s">
        <v>48</v>
      </c>
      <c r="O111" s="86"/>
      <c r="P111" s="215">
        <f>O111*H111</f>
        <v>0</v>
      </c>
      <c r="Q111" s="215">
        <v>0.059089999999999997</v>
      </c>
      <c r="R111" s="215">
        <f>Q111*H111</f>
        <v>24.912344000000001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168</v>
      </c>
      <c r="AT111" s="217" t="s">
        <v>163</v>
      </c>
      <c r="AU111" s="217" t="s">
        <v>87</v>
      </c>
      <c r="AY111" s="19" t="s">
        <v>161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168</v>
      </c>
      <c r="BM111" s="217" t="s">
        <v>2007</v>
      </c>
    </row>
    <row r="112" s="2" customFormat="1">
      <c r="A112" s="40"/>
      <c r="B112" s="41"/>
      <c r="C112" s="42"/>
      <c r="D112" s="219" t="s">
        <v>170</v>
      </c>
      <c r="E112" s="42"/>
      <c r="F112" s="220" t="s">
        <v>1953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170</v>
      </c>
      <c r="AU112" s="19" t="s">
        <v>87</v>
      </c>
    </row>
    <row r="113" s="13" customFormat="1">
      <c r="A113" s="13"/>
      <c r="B113" s="224"/>
      <c r="C113" s="225"/>
      <c r="D113" s="226" t="s">
        <v>172</v>
      </c>
      <c r="E113" s="227" t="s">
        <v>21</v>
      </c>
      <c r="F113" s="228" t="s">
        <v>2008</v>
      </c>
      <c r="G113" s="225"/>
      <c r="H113" s="229">
        <v>421.60000000000002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172</v>
      </c>
      <c r="AU113" s="235" t="s">
        <v>87</v>
      </c>
      <c r="AV113" s="13" t="s">
        <v>87</v>
      </c>
      <c r="AW113" s="13" t="s">
        <v>38</v>
      </c>
      <c r="AX113" s="13" t="s">
        <v>85</v>
      </c>
      <c r="AY113" s="235" t="s">
        <v>161</v>
      </c>
    </row>
    <row r="114" s="12" customFormat="1" ht="22.8" customHeight="1">
      <c r="A114" s="12"/>
      <c r="B114" s="190"/>
      <c r="C114" s="191"/>
      <c r="D114" s="192" t="s">
        <v>76</v>
      </c>
      <c r="E114" s="204" t="s">
        <v>229</v>
      </c>
      <c r="F114" s="204" t="s">
        <v>377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SUM(P115:P127)</f>
        <v>0</v>
      </c>
      <c r="Q114" s="198"/>
      <c r="R114" s="199">
        <f>SUM(R115:R127)</f>
        <v>114.5283778</v>
      </c>
      <c r="S114" s="198"/>
      <c r="T114" s="200">
        <f>SUM(T115:T127)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85</v>
      </c>
      <c r="AT114" s="202" t="s">
        <v>76</v>
      </c>
      <c r="AU114" s="202" t="s">
        <v>85</v>
      </c>
      <c r="AY114" s="201" t="s">
        <v>161</v>
      </c>
      <c r="BK114" s="203">
        <f>SUM(BK115:BK127)</f>
        <v>0</v>
      </c>
    </row>
    <row r="115" s="2" customFormat="1" ht="16.5" customHeight="1">
      <c r="A115" s="40"/>
      <c r="B115" s="41"/>
      <c r="C115" s="206" t="s">
        <v>229</v>
      </c>
      <c r="D115" s="206" t="s">
        <v>163</v>
      </c>
      <c r="E115" s="207" t="s">
        <v>1964</v>
      </c>
      <c r="F115" s="208" t="s">
        <v>1965</v>
      </c>
      <c r="G115" s="209" t="s">
        <v>186</v>
      </c>
      <c r="H115" s="210">
        <v>210.80000000000001</v>
      </c>
      <c r="I115" s="211"/>
      <c r="J115" s="212">
        <f>ROUND(I115*H115,2)</f>
        <v>0</v>
      </c>
      <c r="K115" s="208" t="s">
        <v>167</v>
      </c>
      <c r="L115" s="46"/>
      <c r="M115" s="213" t="s">
        <v>21</v>
      </c>
      <c r="N115" s="214" t="s">
        <v>48</v>
      </c>
      <c r="O115" s="86"/>
      <c r="P115" s="215">
        <f>O115*H115</f>
        <v>0</v>
      </c>
      <c r="Q115" s="215">
        <v>0.0026159999999999998</v>
      </c>
      <c r="R115" s="215">
        <f>Q115*H115</f>
        <v>0.55145279999999997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168</v>
      </c>
      <c r="AT115" s="217" t="s">
        <v>163</v>
      </c>
      <c r="AU115" s="217" t="s">
        <v>87</v>
      </c>
      <c r="AY115" s="19" t="s">
        <v>161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168</v>
      </c>
      <c r="BM115" s="217" t="s">
        <v>2009</v>
      </c>
    </row>
    <row r="116" s="2" customFormat="1">
      <c r="A116" s="40"/>
      <c r="B116" s="41"/>
      <c r="C116" s="42"/>
      <c r="D116" s="219" t="s">
        <v>170</v>
      </c>
      <c r="E116" s="42"/>
      <c r="F116" s="220" t="s">
        <v>1967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170</v>
      </c>
      <c r="AU116" s="19" t="s">
        <v>87</v>
      </c>
    </row>
    <row r="117" s="2" customFormat="1">
      <c r="A117" s="40"/>
      <c r="B117" s="41"/>
      <c r="C117" s="42"/>
      <c r="D117" s="226" t="s">
        <v>181</v>
      </c>
      <c r="E117" s="42"/>
      <c r="F117" s="257" t="s">
        <v>1968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181</v>
      </c>
      <c r="AU117" s="19" t="s">
        <v>87</v>
      </c>
    </row>
    <row r="118" s="13" customFormat="1">
      <c r="A118" s="13"/>
      <c r="B118" s="224"/>
      <c r="C118" s="225"/>
      <c r="D118" s="226" t="s">
        <v>172</v>
      </c>
      <c r="E118" s="227" t="s">
        <v>21</v>
      </c>
      <c r="F118" s="228" t="s">
        <v>2010</v>
      </c>
      <c r="G118" s="225"/>
      <c r="H118" s="229">
        <v>210.80000000000001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172</v>
      </c>
      <c r="AU118" s="235" t="s">
        <v>87</v>
      </c>
      <c r="AV118" s="13" t="s">
        <v>87</v>
      </c>
      <c r="AW118" s="13" t="s">
        <v>38</v>
      </c>
      <c r="AX118" s="13" t="s">
        <v>85</v>
      </c>
      <c r="AY118" s="235" t="s">
        <v>161</v>
      </c>
    </row>
    <row r="119" s="2" customFormat="1" ht="21.75" customHeight="1">
      <c r="A119" s="40"/>
      <c r="B119" s="41"/>
      <c r="C119" s="206" t="s">
        <v>235</v>
      </c>
      <c r="D119" s="206" t="s">
        <v>163</v>
      </c>
      <c r="E119" s="207" t="s">
        <v>1970</v>
      </c>
      <c r="F119" s="208" t="s">
        <v>1971</v>
      </c>
      <c r="G119" s="209" t="s">
        <v>186</v>
      </c>
      <c r="H119" s="210">
        <v>210.80000000000001</v>
      </c>
      <c r="I119" s="211"/>
      <c r="J119" s="212">
        <f>ROUND(I119*H119,2)</f>
        <v>0</v>
      </c>
      <c r="K119" s="208" t="s">
        <v>167</v>
      </c>
      <c r="L119" s="46"/>
      <c r="M119" s="213" t="s">
        <v>21</v>
      </c>
      <c r="N119" s="214" t="s">
        <v>48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168</v>
      </c>
      <c r="AT119" s="217" t="s">
        <v>163</v>
      </c>
      <c r="AU119" s="217" t="s">
        <v>87</v>
      </c>
      <c r="AY119" s="19" t="s">
        <v>161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168</v>
      </c>
      <c r="BM119" s="217" t="s">
        <v>2011</v>
      </c>
    </row>
    <row r="120" s="2" customFormat="1">
      <c r="A120" s="40"/>
      <c r="B120" s="41"/>
      <c r="C120" s="42"/>
      <c r="D120" s="219" t="s">
        <v>170</v>
      </c>
      <c r="E120" s="42"/>
      <c r="F120" s="220" t="s">
        <v>1973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170</v>
      </c>
      <c r="AU120" s="19" t="s">
        <v>87</v>
      </c>
    </row>
    <row r="121" s="13" customFormat="1">
      <c r="A121" s="13"/>
      <c r="B121" s="224"/>
      <c r="C121" s="225"/>
      <c r="D121" s="226" t="s">
        <v>172</v>
      </c>
      <c r="E121" s="227" t="s">
        <v>21</v>
      </c>
      <c r="F121" s="228" t="s">
        <v>2012</v>
      </c>
      <c r="G121" s="225"/>
      <c r="H121" s="229">
        <v>210.80000000000001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172</v>
      </c>
      <c r="AU121" s="235" t="s">
        <v>87</v>
      </c>
      <c r="AV121" s="13" t="s">
        <v>87</v>
      </c>
      <c r="AW121" s="13" t="s">
        <v>38</v>
      </c>
      <c r="AX121" s="13" t="s">
        <v>85</v>
      </c>
      <c r="AY121" s="235" t="s">
        <v>161</v>
      </c>
    </row>
    <row r="122" s="2" customFormat="1" ht="16.5" customHeight="1">
      <c r="A122" s="40"/>
      <c r="B122" s="41"/>
      <c r="C122" s="247" t="s">
        <v>240</v>
      </c>
      <c r="D122" s="247" t="s">
        <v>176</v>
      </c>
      <c r="E122" s="248" t="s">
        <v>1975</v>
      </c>
      <c r="F122" s="249" t="s">
        <v>1976</v>
      </c>
      <c r="G122" s="250" t="s">
        <v>166</v>
      </c>
      <c r="H122" s="251">
        <v>113.83199999999999</v>
      </c>
      <c r="I122" s="252"/>
      <c r="J122" s="253">
        <f>ROUND(I122*H122,2)</f>
        <v>0</v>
      </c>
      <c r="K122" s="249" t="s">
        <v>167</v>
      </c>
      <c r="L122" s="254"/>
      <c r="M122" s="255" t="s">
        <v>21</v>
      </c>
      <c r="N122" s="256" t="s">
        <v>48</v>
      </c>
      <c r="O122" s="86"/>
      <c r="P122" s="215">
        <f>O122*H122</f>
        <v>0</v>
      </c>
      <c r="Q122" s="215">
        <v>1</v>
      </c>
      <c r="R122" s="215">
        <f>Q122*H122</f>
        <v>113.83199999999999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179</v>
      </c>
      <c r="AT122" s="217" t="s">
        <v>176</v>
      </c>
      <c r="AU122" s="217" t="s">
        <v>87</v>
      </c>
      <c r="AY122" s="19" t="s">
        <v>161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168</v>
      </c>
      <c r="BM122" s="217" t="s">
        <v>2013</v>
      </c>
    </row>
    <row r="123" s="13" customFormat="1">
      <c r="A123" s="13"/>
      <c r="B123" s="224"/>
      <c r="C123" s="225"/>
      <c r="D123" s="226" t="s">
        <v>172</v>
      </c>
      <c r="E123" s="227" t="s">
        <v>21</v>
      </c>
      <c r="F123" s="228" t="s">
        <v>2014</v>
      </c>
      <c r="G123" s="225"/>
      <c r="H123" s="229">
        <v>113.83199999999999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172</v>
      </c>
      <c r="AU123" s="235" t="s">
        <v>87</v>
      </c>
      <c r="AV123" s="13" t="s">
        <v>87</v>
      </c>
      <c r="AW123" s="13" t="s">
        <v>38</v>
      </c>
      <c r="AX123" s="13" t="s">
        <v>85</v>
      </c>
      <c r="AY123" s="235" t="s">
        <v>161</v>
      </c>
    </row>
    <row r="124" s="2" customFormat="1" ht="16.5" customHeight="1">
      <c r="A124" s="40"/>
      <c r="B124" s="41"/>
      <c r="C124" s="206" t="s">
        <v>246</v>
      </c>
      <c r="D124" s="206" t="s">
        <v>163</v>
      </c>
      <c r="E124" s="207" t="s">
        <v>1979</v>
      </c>
      <c r="F124" s="208" t="s">
        <v>1980</v>
      </c>
      <c r="G124" s="209" t="s">
        <v>186</v>
      </c>
      <c r="H124" s="210">
        <v>210.80000000000001</v>
      </c>
      <c r="I124" s="211"/>
      <c r="J124" s="212">
        <f>ROUND(I124*H124,2)</f>
        <v>0</v>
      </c>
      <c r="K124" s="208" t="s">
        <v>167</v>
      </c>
      <c r="L124" s="46"/>
      <c r="M124" s="213" t="s">
        <v>21</v>
      </c>
      <c r="N124" s="214" t="s">
        <v>48</v>
      </c>
      <c r="O124" s="86"/>
      <c r="P124" s="215">
        <f>O124*H124</f>
        <v>0</v>
      </c>
      <c r="Q124" s="215">
        <v>0.00068749999999999996</v>
      </c>
      <c r="R124" s="215">
        <f>Q124*H124</f>
        <v>0.144925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168</v>
      </c>
      <c r="AT124" s="217" t="s">
        <v>163</v>
      </c>
      <c r="AU124" s="217" t="s">
        <v>87</v>
      </c>
      <c r="AY124" s="19" t="s">
        <v>161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168</v>
      </c>
      <c r="BM124" s="217" t="s">
        <v>2015</v>
      </c>
    </row>
    <row r="125" s="2" customFormat="1">
      <c r="A125" s="40"/>
      <c r="B125" s="41"/>
      <c r="C125" s="42"/>
      <c r="D125" s="219" t="s">
        <v>170</v>
      </c>
      <c r="E125" s="42"/>
      <c r="F125" s="220" t="s">
        <v>1982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170</v>
      </c>
      <c r="AU125" s="19" t="s">
        <v>87</v>
      </c>
    </row>
    <row r="126" s="2" customFormat="1">
      <c r="A126" s="40"/>
      <c r="B126" s="41"/>
      <c r="C126" s="42"/>
      <c r="D126" s="226" t="s">
        <v>181</v>
      </c>
      <c r="E126" s="42"/>
      <c r="F126" s="257" t="s">
        <v>1983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181</v>
      </c>
      <c r="AU126" s="19" t="s">
        <v>87</v>
      </c>
    </row>
    <row r="127" s="13" customFormat="1">
      <c r="A127" s="13"/>
      <c r="B127" s="224"/>
      <c r="C127" s="225"/>
      <c r="D127" s="226" t="s">
        <v>172</v>
      </c>
      <c r="E127" s="227" t="s">
        <v>21</v>
      </c>
      <c r="F127" s="228" t="s">
        <v>2016</v>
      </c>
      <c r="G127" s="225"/>
      <c r="H127" s="229">
        <v>210.80000000000001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172</v>
      </c>
      <c r="AU127" s="235" t="s">
        <v>87</v>
      </c>
      <c r="AV127" s="13" t="s">
        <v>87</v>
      </c>
      <c r="AW127" s="13" t="s">
        <v>38</v>
      </c>
      <c r="AX127" s="13" t="s">
        <v>85</v>
      </c>
      <c r="AY127" s="235" t="s">
        <v>161</v>
      </c>
    </row>
    <row r="128" s="12" customFormat="1" ht="22.8" customHeight="1">
      <c r="A128" s="12"/>
      <c r="B128" s="190"/>
      <c r="C128" s="191"/>
      <c r="D128" s="192" t="s">
        <v>76</v>
      </c>
      <c r="E128" s="204" t="s">
        <v>467</v>
      </c>
      <c r="F128" s="204" t="s">
        <v>468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SUM(P129:P130)</f>
        <v>0</v>
      </c>
      <c r="Q128" s="198"/>
      <c r="R128" s="199">
        <f>SUM(R129:R130)</f>
        <v>0</v>
      </c>
      <c r="S128" s="198"/>
      <c r="T128" s="20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85</v>
      </c>
      <c r="AT128" s="202" t="s">
        <v>76</v>
      </c>
      <c r="AU128" s="202" t="s">
        <v>85</v>
      </c>
      <c r="AY128" s="201" t="s">
        <v>161</v>
      </c>
      <c r="BK128" s="203">
        <f>SUM(BK129:BK130)</f>
        <v>0</v>
      </c>
    </row>
    <row r="129" s="2" customFormat="1" ht="16.5" customHeight="1">
      <c r="A129" s="40"/>
      <c r="B129" s="41"/>
      <c r="C129" s="206" t="s">
        <v>251</v>
      </c>
      <c r="D129" s="206" t="s">
        <v>163</v>
      </c>
      <c r="E129" s="207" t="s">
        <v>470</v>
      </c>
      <c r="F129" s="208" t="s">
        <v>471</v>
      </c>
      <c r="G129" s="209" t="s">
        <v>166</v>
      </c>
      <c r="H129" s="210">
        <v>327.30799999999999</v>
      </c>
      <c r="I129" s="211"/>
      <c r="J129" s="212">
        <f>ROUND(I129*H129,2)</f>
        <v>0</v>
      </c>
      <c r="K129" s="208" t="s">
        <v>167</v>
      </c>
      <c r="L129" s="46"/>
      <c r="M129" s="213" t="s">
        <v>21</v>
      </c>
      <c r="N129" s="214" t="s">
        <v>48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168</v>
      </c>
      <c r="AT129" s="217" t="s">
        <v>163</v>
      </c>
      <c r="AU129" s="217" t="s">
        <v>87</v>
      </c>
      <c r="AY129" s="19" t="s">
        <v>161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85</v>
      </c>
      <c r="BK129" s="218">
        <f>ROUND(I129*H129,2)</f>
        <v>0</v>
      </c>
      <c r="BL129" s="19" t="s">
        <v>168</v>
      </c>
      <c r="BM129" s="217" t="s">
        <v>2017</v>
      </c>
    </row>
    <row r="130" s="2" customFormat="1">
      <c r="A130" s="40"/>
      <c r="B130" s="41"/>
      <c r="C130" s="42"/>
      <c r="D130" s="219" t="s">
        <v>170</v>
      </c>
      <c r="E130" s="42"/>
      <c r="F130" s="220" t="s">
        <v>473</v>
      </c>
      <c r="G130" s="42"/>
      <c r="H130" s="42"/>
      <c r="I130" s="221"/>
      <c r="J130" s="42"/>
      <c r="K130" s="42"/>
      <c r="L130" s="46"/>
      <c r="M130" s="274"/>
      <c r="N130" s="275"/>
      <c r="O130" s="271"/>
      <c r="P130" s="271"/>
      <c r="Q130" s="271"/>
      <c r="R130" s="271"/>
      <c r="S130" s="271"/>
      <c r="T130" s="276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170</v>
      </c>
      <c r="AU130" s="19" t="s">
        <v>87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4lYWJ9BPzsHtd/4FFR8uQ2iagExsha+ZjsRVX4kLokVt2WQZ/V8FqMqloyyLf3KcrylqwonlQdodF1gBhy1qRQ==" hashValue="fO4g6Q4MVbo9yVeWG7r/rzhOJ4CdVES6rAyn4VK26yHjw1EBFOER597muM8EAl/vj7Srmdc+/ELrt62RvJibBw==" algorithmName="SHA-512" password="CC35"/>
  <autoFilter ref="C85:K13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162251102"/>
    <hyperlink ref="F93" r:id="rId2" display="https://podminky.urs.cz/item/CS_URS_2025_01/171151111"/>
    <hyperlink ref="F98" r:id="rId3" display="https://podminky.urs.cz/item/CS_URS_2025_01/291211111"/>
    <hyperlink ref="F107" r:id="rId4" display="https://podminky.urs.cz/item/CS_URS_2025_01/561081121"/>
    <hyperlink ref="F112" r:id="rId5" display="https://podminky.urs.cz/item/CS_URS_2025_01/566201111"/>
    <hyperlink ref="F116" r:id="rId6" display="https://podminky.urs.cz/item/CS_URS_2025_01/919722152"/>
    <hyperlink ref="F120" r:id="rId7" display="https://podminky.urs.cz/item/CS_URS_2025_01/919722712"/>
    <hyperlink ref="F125" r:id="rId8" display="https://podminky.urs.cz/item/CS_URS_2025_01/919726123"/>
    <hyperlink ref="F130" r:id="rId9" display="https://podminky.urs.cz/item/CS_URS_2025_01/9983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2018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ROUND((SUM(BE86:BE130)),  2)</f>
        <v>0</v>
      </c>
      <c r="G33" s="40"/>
      <c r="H33" s="40"/>
      <c r="I33" s="150">
        <v>0.20999999999999999</v>
      </c>
      <c r="J33" s="149">
        <f>ROUND(((SUM(BE86:BE130))*I33),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ROUND((SUM(BF86:BF130)),  2)</f>
        <v>0</v>
      </c>
      <c r="G34" s="40"/>
      <c r="H34" s="40"/>
      <c r="I34" s="150">
        <v>0.14999999999999999</v>
      </c>
      <c r="J34" s="149">
        <f>ROUND(((SUM(BF86:BF130))*I34),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ROUND((SUM(BG86:BG130)),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ROUND((SUM(BH86:BH130)),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ROUND((SUM(BI86:BI130)),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03.3 - Sjezd do nadjezí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135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136</v>
      </c>
      <c r="E63" s="176"/>
      <c r="F63" s="176"/>
      <c r="G63" s="176"/>
      <c r="H63" s="176"/>
      <c r="I63" s="176"/>
      <c r="J63" s="177">
        <f>J102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1920</v>
      </c>
      <c r="E64" s="176"/>
      <c r="F64" s="176"/>
      <c r="G64" s="176"/>
      <c r="H64" s="176"/>
      <c r="I64" s="176"/>
      <c r="J64" s="177">
        <f>J105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138</v>
      </c>
      <c r="E65" s="176"/>
      <c r="F65" s="176"/>
      <c r="G65" s="176"/>
      <c r="H65" s="176"/>
      <c r="I65" s="176"/>
      <c r="J65" s="177">
        <f>J114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139</v>
      </c>
      <c r="E66" s="176"/>
      <c r="F66" s="176"/>
      <c r="G66" s="176"/>
      <c r="H66" s="176"/>
      <c r="I66" s="176"/>
      <c r="J66" s="177">
        <f>J128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146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Jez Šargoun, Malá Voda - rekonstrukce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03.3 - Sjezd do nadjezí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U Šargounského mlýna</v>
      </c>
      <c r="G80" s="42"/>
      <c r="H80" s="42"/>
      <c r="I80" s="34" t="s">
        <v>24</v>
      </c>
      <c r="J80" s="74" t="str">
        <f>IF(J12="","",J12)</f>
        <v>14. 4. 2021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26</v>
      </c>
      <c r="D82" s="42"/>
      <c r="E82" s="42"/>
      <c r="F82" s="29" t="str">
        <f>E15</f>
        <v>Povodí Moravy, státní podnik</v>
      </c>
      <c r="G82" s="42"/>
      <c r="H82" s="42"/>
      <c r="I82" s="34" t="s">
        <v>34</v>
      </c>
      <c r="J82" s="38" t="str">
        <f>E21</f>
        <v>HG Partner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147</v>
      </c>
      <c r="D85" s="182" t="s">
        <v>62</v>
      </c>
      <c r="E85" s="182" t="s">
        <v>58</v>
      </c>
      <c r="F85" s="182" t="s">
        <v>59</v>
      </c>
      <c r="G85" s="182" t="s">
        <v>148</v>
      </c>
      <c r="H85" s="182" t="s">
        <v>149</v>
      </c>
      <c r="I85" s="182" t="s">
        <v>150</v>
      </c>
      <c r="J85" s="182" t="s">
        <v>132</v>
      </c>
      <c r="K85" s="183" t="s">
        <v>151</v>
      </c>
      <c r="L85" s="184"/>
      <c r="M85" s="94" t="s">
        <v>21</v>
      </c>
      <c r="N85" s="95" t="s">
        <v>47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121.2267885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133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159</v>
      </c>
      <c r="F87" s="193" t="s">
        <v>160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P88+P96+P102+P105+P114+P128</f>
        <v>0</v>
      </c>
      <c r="Q87" s="198"/>
      <c r="R87" s="199">
        <f>R88+R96+R102+R105+R114+R128</f>
        <v>121.2267885</v>
      </c>
      <c r="S87" s="198"/>
      <c r="T87" s="200">
        <f>T88+T96+T102+T105+T114+T128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77</v>
      </c>
      <c r="AY87" s="201" t="s">
        <v>161</v>
      </c>
      <c r="BK87" s="203">
        <f>BK88+BK96+BK102+BK105+BK114+BK128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85</v>
      </c>
      <c r="F88" s="204" t="s">
        <v>926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SUM(P89:P95)</f>
        <v>0</v>
      </c>
      <c r="Q88" s="198"/>
      <c r="R88" s="199">
        <f>SUM(R89:R95)</f>
        <v>0</v>
      </c>
      <c r="S88" s="198"/>
      <c r="T88" s="200">
        <f>SUM(T89:T95)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85</v>
      </c>
      <c r="AT88" s="202" t="s">
        <v>76</v>
      </c>
      <c r="AU88" s="202" t="s">
        <v>85</v>
      </c>
      <c r="AY88" s="201" t="s">
        <v>161</v>
      </c>
      <c r="BK88" s="203">
        <f>SUM(BK89:BK95)</f>
        <v>0</v>
      </c>
    </row>
    <row r="89" s="2" customFormat="1" ht="37.8" customHeight="1">
      <c r="A89" s="40"/>
      <c r="B89" s="41"/>
      <c r="C89" s="206" t="s">
        <v>85</v>
      </c>
      <c r="D89" s="206" t="s">
        <v>163</v>
      </c>
      <c r="E89" s="207" t="s">
        <v>1488</v>
      </c>
      <c r="F89" s="208" t="s">
        <v>1489</v>
      </c>
      <c r="G89" s="209" t="s">
        <v>929</v>
      </c>
      <c r="H89" s="210">
        <v>19.199999999999999</v>
      </c>
      <c r="I89" s="211"/>
      <c r="J89" s="212">
        <f>ROUND(I89*H89,2)</f>
        <v>0</v>
      </c>
      <c r="K89" s="208" t="s">
        <v>167</v>
      </c>
      <c r="L89" s="46"/>
      <c r="M89" s="213" t="s">
        <v>21</v>
      </c>
      <c r="N89" s="214" t="s">
        <v>48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168</v>
      </c>
      <c r="AT89" s="217" t="s">
        <v>163</v>
      </c>
      <c r="AU89" s="217" t="s">
        <v>87</v>
      </c>
      <c r="AY89" s="19" t="s">
        <v>161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168</v>
      </c>
      <c r="BM89" s="217" t="s">
        <v>2019</v>
      </c>
    </row>
    <row r="90" s="2" customFormat="1">
      <c r="A90" s="40"/>
      <c r="B90" s="41"/>
      <c r="C90" s="42"/>
      <c r="D90" s="219" t="s">
        <v>170</v>
      </c>
      <c r="E90" s="42"/>
      <c r="F90" s="220" t="s">
        <v>1491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170</v>
      </c>
      <c r="AU90" s="19" t="s">
        <v>87</v>
      </c>
    </row>
    <row r="91" s="13" customFormat="1">
      <c r="A91" s="13"/>
      <c r="B91" s="224"/>
      <c r="C91" s="225"/>
      <c r="D91" s="226" t="s">
        <v>172</v>
      </c>
      <c r="E91" s="227" t="s">
        <v>21</v>
      </c>
      <c r="F91" s="228" t="s">
        <v>2020</v>
      </c>
      <c r="G91" s="225"/>
      <c r="H91" s="229">
        <v>19.199999999999999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172</v>
      </c>
      <c r="AU91" s="235" t="s">
        <v>87</v>
      </c>
      <c r="AV91" s="13" t="s">
        <v>87</v>
      </c>
      <c r="AW91" s="13" t="s">
        <v>38</v>
      </c>
      <c r="AX91" s="13" t="s">
        <v>85</v>
      </c>
      <c r="AY91" s="235" t="s">
        <v>161</v>
      </c>
    </row>
    <row r="92" s="2" customFormat="1" ht="24.15" customHeight="1">
      <c r="A92" s="40"/>
      <c r="B92" s="41"/>
      <c r="C92" s="206" t="s">
        <v>87</v>
      </c>
      <c r="D92" s="206" t="s">
        <v>163</v>
      </c>
      <c r="E92" s="207" t="s">
        <v>1989</v>
      </c>
      <c r="F92" s="208" t="s">
        <v>1990</v>
      </c>
      <c r="G92" s="209" t="s">
        <v>929</v>
      </c>
      <c r="H92" s="210">
        <v>19.199999999999999</v>
      </c>
      <c r="I92" s="211"/>
      <c r="J92" s="212">
        <f>ROUND(I92*H92,2)</f>
        <v>0</v>
      </c>
      <c r="K92" s="208" t="s">
        <v>167</v>
      </c>
      <c r="L92" s="46"/>
      <c r="M92" s="213" t="s">
        <v>21</v>
      </c>
      <c r="N92" s="214" t="s">
        <v>48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168</v>
      </c>
      <c r="AT92" s="217" t="s">
        <v>163</v>
      </c>
      <c r="AU92" s="217" t="s">
        <v>87</v>
      </c>
      <c r="AY92" s="19" t="s">
        <v>161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168</v>
      </c>
      <c r="BM92" s="217" t="s">
        <v>2021</v>
      </c>
    </row>
    <row r="93" s="2" customFormat="1">
      <c r="A93" s="40"/>
      <c r="B93" s="41"/>
      <c r="C93" s="42"/>
      <c r="D93" s="219" t="s">
        <v>170</v>
      </c>
      <c r="E93" s="42"/>
      <c r="F93" s="220" t="s">
        <v>1992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170</v>
      </c>
      <c r="AU93" s="19" t="s">
        <v>87</v>
      </c>
    </row>
    <row r="94" s="2" customFormat="1">
      <c r="A94" s="40"/>
      <c r="B94" s="41"/>
      <c r="C94" s="42"/>
      <c r="D94" s="226" t="s">
        <v>181</v>
      </c>
      <c r="E94" s="42"/>
      <c r="F94" s="257" t="s">
        <v>1993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181</v>
      </c>
      <c r="AU94" s="19" t="s">
        <v>87</v>
      </c>
    </row>
    <row r="95" s="13" customFormat="1">
      <c r="A95" s="13"/>
      <c r="B95" s="224"/>
      <c r="C95" s="225"/>
      <c r="D95" s="226" t="s">
        <v>172</v>
      </c>
      <c r="E95" s="227" t="s">
        <v>21</v>
      </c>
      <c r="F95" s="228" t="s">
        <v>2022</v>
      </c>
      <c r="G95" s="225"/>
      <c r="H95" s="229">
        <v>19.199999999999999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172</v>
      </c>
      <c r="AU95" s="235" t="s">
        <v>87</v>
      </c>
      <c r="AV95" s="13" t="s">
        <v>87</v>
      </c>
      <c r="AW95" s="13" t="s">
        <v>38</v>
      </c>
      <c r="AX95" s="13" t="s">
        <v>85</v>
      </c>
      <c r="AY95" s="235" t="s">
        <v>161</v>
      </c>
    </row>
    <row r="96" s="12" customFormat="1" ht="22.8" customHeight="1">
      <c r="A96" s="12"/>
      <c r="B96" s="190"/>
      <c r="C96" s="191"/>
      <c r="D96" s="192" t="s">
        <v>76</v>
      </c>
      <c r="E96" s="204" t="s">
        <v>87</v>
      </c>
      <c r="F96" s="204" t="s">
        <v>162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SUM(P97:P101)</f>
        <v>0</v>
      </c>
      <c r="Q96" s="198"/>
      <c r="R96" s="199">
        <f>SUM(R97:R101)</f>
        <v>28.560000000000002</v>
      </c>
      <c r="S96" s="198"/>
      <c r="T96" s="200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85</v>
      </c>
      <c r="AT96" s="202" t="s">
        <v>76</v>
      </c>
      <c r="AU96" s="202" t="s">
        <v>85</v>
      </c>
      <c r="AY96" s="201" t="s">
        <v>161</v>
      </c>
      <c r="BK96" s="203">
        <f>SUM(BK97:BK101)</f>
        <v>0</v>
      </c>
    </row>
    <row r="97" s="2" customFormat="1" ht="16.5" customHeight="1">
      <c r="A97" s="40"/>
      <c r="B97" s="41"/>
      <c r="C97" s="206" t="s">
        <v>183</v>
      </c>
      <c r="D97" s="206" t="s">
        <v>163</v>
      </c>
      <c r="E97" s="207" t="s">
        <v>1934</v>
      </c>
      <c r="F97" s="208" t="s">
        <v>1935</v>
      </c>
      <c r="G97" s="209" t="s">
        <v>186</v>
      </c>
      <c r="H97" s="210">
        <v>45</v>
      </c>
      <c r="I97" s="211"/>
      <c r="J97" s="212">
        <f>ROUND(I97*H97,2)</f>
        <v>0</v>
      </c>
      <c r="K97" s="208" t="s">
        <v>167</v>
      </c>
      <c r="L97" s="46"/>
      <c r="M97" s="213" t="s">
        <v>21</v>
      </c>
      <c r="N97" s="214" t="s">
        <v>48</v>
      </c>
      <c r="O97" s="86"/>
      <c r="P97" s="215">
        <f>O97*H97</f>
        <v>0</v>
      </c>
      <c r="Q97" s="215">
        <v>0.108</v>
      </c>
      <c r="R97" s="215">
        <f>Q97*H97</f>
        <v>4.8600000000000003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168</v>
      </c>
      <c r="AT97" s="217" t="s">
        <v>163</v>
      </c>
      <c r="AU97" s="217" t="s">
        <v>87</v>
      </c>
      <c r="AY97" s="19" t="s">
        <v>161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168</v>
      </c>
      <c r="BM97" s="217" t="s">
        <v>2023</v>
      </c>
    </row>
    <row r="98" s="2" customFormat="1">
      <c r="A98" s="40"/>
      <c r="B98" s="41"/>
      <c r="C98" s="42"/>
      <c r="D98" s="219" t="s">
        <v>170</v>
      </c>
      <c r="E98" s="42"/>
      <c r="F98" s="220" t="s">
        <v>1937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170</v>
      </c>
      <c r="AU98" s="19" t="s">
        <v>87</v>
      </c>
    </row>
    <row r="99" s="13" customFormat="1">
      <c r="A99" s="13"/>
      <c r="B99" s="224"/>
      <c r="C99" s="225"/>
      <c r="D99" s="226" t="s">
        <v>172</v>
      </c>
      <c r="E99" s="227" t="s">
        <v>21</v>
      </c>
      <c r="F99" s="228" t="s">
        <v>2024</v>
      </c>
      <c r="G99" s="225"/>
      <c r="H99" s="229">
        <v>45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172</v>
      </c>
      <c r="AU99" s="235" t="s">
        <v>87</v>
      </c>
      <c r="AV99" s="13" t="s">
        <v>87</v>
      </c>
      <c r="AW99" s="13" t="s">
        <v>38</v>
      </c>
      <c r="AX99" s="13" t="s">
        <v>85</v>
      </c>
      <c r="AY99" s="235" t="s">
        <v>161</v>
      </c>
    </row>
    <row r="100" s="2" customFormat="1" ht="16.5" customHeight="1">
      <c r="A100" s="40"/>
      <c r="B100" s="41"/>
      <c r="C100" s="247" t="s">
        <v>168</v>
      </c>
      <c r="D100" s="247" t="s">
        <v>176</v>
      </c>
      <c r="E100" s="248" t="s">
        <v>1938</v>
      </c>
      <c r="F100" s="249" t="s">
        <v>1939</v>
      </c>
      <c r="G100" s="250" t="s">
        <v>232</v>
      </c>
      <c r="H100" s="251">
        <v>10</v>
      </c>
      <c r="I100" s="252"/>
      <c r="J100" s="253">
        <f>ROUND(I100*H100,2)</f>
        <v>0</v>
      </c>
      <c r="K100" s="249" t="s">
        <v>21</v>
      </c>
      <c r="L100" s="254"/>
      <c r="M100" s="255" t="s">
        <v>21</v>
      </c>
      <c r="N100" s="256" t="s">
        <v>48</v>
      </c>
      <c r="O100" s="86"/>
      <c r="P100" s="215">
        <f>O100*H100</f>
        <v>0</v>
      </c>
      <c r="Q100" s="215">
        <v>2.3700000000000001</v>
      </c>
      <c r="R100" s="215">
        <f>Q100*H100</f>
        <v>23.700000000000003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179</v>
      </c>
      <c r="AT100" s="217" t="s">
        <v>176</v>
      </c>
      <c r="AU100" s="217" t="s">
        <v>87</v>
      </c>
      <c r="AY100" s="19" t="s">
        <v>161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168</v>
      </c>
      <c r="BM100" s="217" t="s">
        <v>2025</v>
      </c>
    </row>
    <row r="101" s="13" customFormat="1">
      <c r="A101" s="13"/>
      <c r="B101" s="224"/>
      <c r="C101" s="225"/>
      <c r="D101" s="226" t="s">
        <v>172</v>
      </c>
      <c r="E101" s="227" t="s">
        <v>21</v>
      </c>
      <c r="F101" s="228" t="s">
        <v>2026</v>
      </c>
      <c r="G101" s="225"/>
      <c r="H101" s="229">
        <v>10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172</v>
      </c>
      <c r="AU101" s="235" t="s">
        <v>87</v>
      </c>
      <c r="AV101" s="13" t="s">
        <v>87</v>
      </c>
      <c r="AW101" s="13" t="s">
        <v>38</v>
      </c>
      <c r="AX101" s="13" t="s">
        <v>85</v>
      </c>
      <c r="AY101" s="235" t="s">
        <v>161</v>
      </c>
    </row>
    <row r="102" s="12" customFormat="1" ht="22.8" customHeight="1">
      <c r="A102" s="12"/>
      <c r="B102" s="190"/>
      <c r="C102" s="191"/>
      <c r="D102" s="192" t="s">
        <v>76</v>
      </c>
      <c r="E102" s="204" t="s">
        <v>183</v>
      </c>
      <c r="F102" s="204" t="s">
        <v>195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SUM(P103:P104)</f>
        <v>0</v>
      </c>
      <c r="Q102" s="198"/>
      <c r="R102" s="199">
        <f>SUM(R103:R104)</f>
        <v>57.592129999999997</v>
      </c>
      <c r="S102" s="198"/>
      <c r="T102" s="200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85</v>
      </c>
      <c r="AT102" s="202" t="s">
        <v>76</v>
      </c>
      <c r="AU102" s="202" t="s">
        <v>85</v>
      </c>
      <c r="AY102" s="201" t="s">
        <v>161</v>
      </c>
      <c r="BK102" s="203">
        <f>SUM(BK103:BK104)</f>
        <v>0</v>
      </c>
    </row>
    <row r="103" s="2" customFormat="1" ht="24.15" customHeight="1">
      <c r="A103" s="40"/>
      <c r="B103" s="41"/>
      <c r="C103" s="206" t="s">
        <v>196</v>
      </c>
      <c r="D103" s="206" t="s">
        <v>163</v>
      </c>
      <c r="E103" s="207" t="s">
        <v>2027</v>
      </c>
      <c r="F103" s="208" t="s">
        <v>2028</v>
      </c>
      <c r="G103" s="209" t="s">
        <v>366</v>
      </c>
      <c r="H103" s="210">
        <v>1</v>
      </c>
      <c r="I103" s="211"/>
      <c r="J103" s="212">
        <f>ROUND(I103*H103,2)</f>
        <v>0</v>
      </c>
      <c r="K103" s="208" t="s">
        <v>21</v>
      </c>
      <c r="L103" s="46"/>
      <c r="M103" s="213" t="s">
        <v>21</v>
      </c>
      <c r="N103" s="214" t="s">
        <v>48</v>
      </c>
      <c r="O103" s="86"/>
      <c r="P103" s="215">
        <f>O103*H103</f>
        <v>0</v>
      </c>
      <c r="Q103" s="215">
        <v>57.592129999999997</v>
      </c>
      <c r="R103" s="215">
        <f>Q103*H103</f>
        <v>57.592129999999997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168</v>
      </c>
      <c r="AT103" s="217" t="s">
        <v>163</v>
      </c>
      <c r="AU103" s="217" t="s">
        <v>87</v>
      </c>
      <c r="AY103" s="19" t="s">
        <v>161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168</v>
      </c>
      <c r="BM103" s="217" t="s">
        <v>2029</v>
      </c>
    </row>
    <row r="104" s="2" customFormat="1">
      <c r="A104" s="40"/>
      <c r="B104" s="41"/>
      <c r="C104" s="42"/>
      <c r="D104" s="226" t="s">
        <v>181</v>
      </c>
      <c r="E104" s="42"/>
      <c r="F104" s="257" t="s">
        <v>2002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181</v>
      </c>
      <c r="AU104" s="19" t="s">
        <v>87</v>
      </c>
    </row>
    <row r="105" s="12" customFormat="1" ht="22.8" customHeight="1">
      <c r="A105" s="12"/>
      <c r="B105" s="190"/>
      <c r="C105" s="191"/>
      <c r="D105" s="192" t="s">
        <v>76</v>
      </c>
      <c r="E105" s="204" t="s">
        <v>196</v>
      </c>
      <c r="F105" s="204" t="s">
        <v>1942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SUM(P106:P113)</f>
        <v>0</v>
      </c>
      <c r="Q105" s="198"/>
      <c r="R105" s="199">
        <f>SUM(R106:R113)</f>
        <v>7.36618</v>
      </c>
      <c r="S105" s="198"/>
      <c r="T105" s="200">
        <f>SUM(T106:T113)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85</v>
      </c>
      <c r="AT105" s="202" t="s">
        <v>76</v>
      </c>
      <c r="AU105" s="202" t="s">
        <v>85</v>
      </c>
      <c r="AY105" s="201" t="s">
        <v>161</v>
      </c>
      <c r="BK105" s="203">
        <f>SUM(BK106:BK113)</f>
        <v>0</v>
      </c>
    </row>
    <row r="106" s="2" customFormat="1" ht="37.8" customHeight="1">
      <c r="A106" s="40"/>
      <c r="B106" s="41"/>
      <c r="C106" s="206" t="s">
        <v>216</v>
      </c>
      <c r="D106" s="206" t="s">
        <v>163</v>
      </c>
      <c r="E106" s="207" t="s">
        <v>1943</v>
      </c>
      <c r="F106" s="208" t="s">
        <v>1944</v>
      </c>
      <c r="G106" s="209" t="s">
        <v>186</v>
      </c>
      <c r="H106" s="210">
        <v>51</v>
      </c>
      <c r="I106" s="211"/>
      <c r="J106" s="212">
        <f>ROUND(I106*H106,2)</f>
        <v>0</v>
      </c>
      <c r="K106" s="208" t="s">
        <v>167</v>
      </c>
      <c r="L106" s="46"/>
      <c r="M106" s="213" t="s">
        <v>21</v>
      </c>
      <c r="N106" s="214" t="s">
        <v>48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168</v>
      </c>
      <c r="AT106" s="217" t="s">
        <v>163</v>
      </c>
      <c r="AU106" s="217" t="s">
        <v>87</v>
      </c>
      <c r="AY106" s="19" t="s">
        <v>161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168</v>
      </c>
      <c r="BM106" s="217" t="s">
        <v>2030</v>
      </c>
    </row>
    <row r="107" s="2" customFormat="1">
      <c r="A107" s="40"/>
      <c r="B107" s="41"/>
      <c r="C107" s="42"/>
      <c r="D107" s="219" t="s">
        <v>170</v>
      </c>
      <c r="E107" s="42"/>
      <c r="F107" s="220" t="s">
        <v>1946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170</v>
      </c>
      <c r="AU107" s="19" t="s">
        <v>87</v>
      </c>
    </row>
    <row r="108" s="13" customFormat="1">
      <c r="A108" s="13"/>
      <c r="B108" s="224"/>
      <c r="C108" s="225"/>
      <c r="D108" s="226" t="s">
        <v>172</v>
      </c>
      <c r="E108" s="227" t="s">
        <v>21</v>
      </c>
      <c r="F108" s="228" t="s">
        <v>2031</v>
      </c>
      <c r="G108" s="225"/>
      <c r="H108" s="229">
        <v>51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172</v>
      </c>
      <c r="AU108" s="235" t="s">
        <v>87</v>
      </c>
      <c r="AV108" s="13" t="s">
        <v>87</v>
      </c>
      <c r="AW108" s="13" t="s">
        <v>38</v>
      </c>
      <c r="AX108" s="13" t="s">
        <v>85</v>
      </c>
      <c r="AY108" s="235" t="s">
        <v>161</v>
      </c>
    </row>
    <row r="109" s="2" customFormat="1" ht="16.5" customHeight="1">
      <c r="A109" s="40"/>
      <c r="B109" s="41"/>
      <c r="C109" s="247" t="s">
        <v>221</v>
      </c>
      <c r="D109" s="247" t="s">
        <v>176</v>
      </c>
      <c r="E109" s="248" t="s">
        <v>1400</v>
      </c>
      <c r="F109" s="249" t="s">
        <v>1401</v>
      </c>
      <c r="G109" s="250" t="s">
        <v>166</v>
      </c>
      <c r="H109" s="251">
        <v>1.339</v>
      </c>
      <c r="I109" s="252"/>
      <c r="J109" s="253">
        <f>ROUND(I109*H109,2)</f>
        <v>0</v>
      </c>
      <c r="K109" s="249" t="s">
        <v>167</v>
      </c>
      <c r="L109" s="254"/>
      <c r="M109" s="255" t="s">
        <v>21</v>
      </c>
      <c r="N109" s="256" t="s">
        <v>48</v>
      </c>
      <c r="O109" s="86"/>
      <c r="P109" s="215">
        <f>O109*H109</f>
        <v>0</v>
      </c>
      <c r="Q109" s="215">
        <v>1</v>
      </c>
      <c r="R109" s="215">
        <f>Q109*H109</f>
        <v>1.339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179</v>
      </c>
      <c r="AT109" s="217" t="s">
        <v>176</v>
      </c>
      <c r="AU109" s="217" t="s">
        <v>87</v>
      </c>
      <c r="AY109" s="19" t="s">
        <v>161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85</v>
      </c>
      <c r="BK109" s="218">
        <f>ROUND(I109*H109,2)</f>
        <v>0</v>
      </c>
      <c r="BL109" s="19" t="s">
        <v>168</v>
      </c>
      <c r="BM109" s="217" t="s">
        <v>2032</v>
      </c>
    </row>
    <row r="110" s="13" customFormat="1">
      <c r="A110" s="13"/>
      <c r="B110" s="224"/>
      <c r="C110" s="225"/>
      <c r="D110" s="226" t="s">
        <v>172</v>
      </c>
      <c r="E110" s="227" t="s">
        <v>21</v>
      </c>
      <c r="F110" s="228" t="s">
        <v>2033</v>
      </c>
      <c r="G110" s="225"/>
      <c r="H110" s="229">
        <v>1.339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172</v>
      </c>
      <c r="AU110" s="235" t="s">
        <v>87</v>
      </c>
      <c r="AV110" s="13" t="s">
        <v>87</v>
      </c>
      <c r="AW110" s="13" t="s">
        <v>38</v>
      </c>
      <c r="AX110" s="13" t="s">
        <v>85</v>
      </c>
      <c r="AY110" s="235" t="s">
        <v>161</v>
      </c>
    </row>
    <row r="111" s="2" customFormat="1" ht="37.8" customHeight="1">
      <c r="A111" s="40"/>
      <c r="B111" s="41"/>
      <c r="C111" s="206" t="s">
        <v>179</v>
      </c>
      <c r="D111" s="206" t="s">
        <v>163</v>
      </c>
      <c r="E111" s="207" t="s">
        <v>1950</v>
      </c>
      <c r="F111" s="208" t="s">
        <v>1951</v>
      </c>
      <c r="G111" s="209" t="s">
        <v>186</v>
      </c>
      <c r="H111" s="210">
        <v>102</v>
      </c>
      <c r="I111" s="211"/>
      <c r="J111" s="212">
        <f>ROUND(I111*H111,2)</f>
        <v>0</v>
      </c>
      <c r="K111" s="208" t="s">
        <v>167</v>
      </c>
      <c r="L111" s="46"/>
      <c r="M111" s="213" t="s">
        <v>21</v>
      </c>
      <c r="N111" s="214" t="s">
        <v>48</v>
      </c>
      <c r="O111" s="86"/>
      <c r="P111" s="215">
        <f>O111*H111</f>
        <v>0</v>
      </c>
      <c r="Q111" s="215">
        <v>0.059089999999999997</v>
      </c>
      <c r="R111" s="215">
        <f>Q111*H111</f>
        <v>6.0271799999999995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168</v>
      </c>
      <c r="AT111" s="217" t="s">
        <v>163</v>
      </c>
      <c r="AU111" s="217" t="s">
        <v>87</v>
      </c>
      <c r="AY111" s="19" t="s">
        <v>161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168</v>
      </c>
      <c r="BM111" s="217" t="s">
        <v>2034</v>
      </c>
    </row>
    <row r="112" s="2" customFormat="1">
      <c r="A112" s="40"/>
      <c r="B112" s="41"/>
      <c r="C112" s="42"/>
      <c r="D112" s="219" t="s">
        <v>170</v>
      </c>
      <c r="E112" s="42"/>
      <c r="F112" s="220" t="s">
        <v>1953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170</v>
      </c>
      <c r="AU112" s="19" t="s">
        <v>87</v>
      </c>
    </row>
    <row r="113" s="13" customFormat="1">
      <c r="A113" s="13"/>
      <c r="B113" s="224"/>
      <c r="C113" s="225"/>
      <c r="D113" s="226" t="s">
        <v>172</v>
      </c>
      <c r="E113" s="227" t="s">
        <v>21</v>
      </c>
      <c r="F113" s="228" t="s">
        <v>2035</v>
      </c>
      <c r="G113" s="225"/>
      <c r="H113" s="229">
        <v>102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172</v>
      </c>
      <c r="AU113" s="235" t="s">
        <v>87</v>
      </c>
      <c r="AV113" s="13" t="s">
        <v>87</v>
      </c>
      <c r="AW113" s="13" t="s">
        <v>38</v>
      </c>
      <c r="AX113" s="13" t="s">
        <v>85</v>
      </c>
      <c r="AY113" s="235" t="s">
        <v>161</v>
      </c>
    </row>
    <row r="114" s="12" customFormat="1" ht="22.8" customHeight="1">
      <c r="A114" s="12"/>
      <c r="B114" s="190"/>
      <c r="C114" s="191"/>
      <c r="D114" s="192" t="s">
        <v>76</v>
      </c>
      <c r="E114" s="204" t="s">
        <v>229</v>
      </c>
      <c r="F114" s="204" t="s">
        <v>377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SUM(P115:P127)</f>
        <v>0</v>
      </c>
      <c r="Q114" s="198"/>
      <c r="R114" s="199">
        <f>SUM(R115:R127)</f>
        <v>27.708478499999998</v>
      </c>
      <c r="S114" s="198"/>
      <c r="T114" s="200">
        <f>SUM(T115:T127)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85</v>
      </c>
      <c r="AT114" s="202" t="s">
        <v>76</v>
      </c>
      <c r="AU114" s="202" t="s">
        <v>85</v>
      </c>
      <c r="AY114" s="201" t="s">
        <v>161</v>
      </c>
      <c r="BK114" s="203">
        <f>SUM(BK115:BK127)</f>
        <v>0</v>
      </c>
    </row>
    <row r="115" s="2" customFormat="1" ht="16.5" customHeight="1">
      <c r="A115" s="40"/>
      <c r="B115" s="41"/>
      <c r="C115" s="206" t="s">
        <v>229</v>
      </c>
      <c r="D115" s="206" t="s">
        <v>163</v>
      </c>
      <c r="E115" s="207" t="s">
        <v>1964</v>
      </c>
      <c r="F115" s="208" t="s">
        <v>1965</v>
      </c>
      <c r="G115" s="209" t="s">
        <v>186</v>
      </c>
      <c r="H115" s="210">
        <v>51</v>
      </c>
      <c r="I115" s="211"/>
      <c r="J115" s="212">
        <f>ROUND(I115*H115,2)</f>
        <v>0</v>
      </c>
      <c r="K115" s="208" t="s">
        <v>167</v>
      </c>
      <c r="L115" s="46"/>
      <c r="M115" s="213" t="s">
        <v>21</v>
      </c>
      <c r="N115" s="214" t="s">
        <v>48</v>
      </c>
      <c r="O115" s="86"/>
      <c r="P115" s="215">
        <f>O115*H115</f>
        <v>0</v>
      </c>
      <c r="Q115" s="215">
        <v>0.0026159999999999998</v>
      </c>
      <c r="R115" s="215">
        <f>Q115*H115</f>
        <v>0.13341599999999998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168</v>
      </c>
      <c r="AT115" s="217" t="s">
        <v>163</v>
      </c>
      <c r="AU115" s="217" t="s">
        <v>87</v>
      </c>
      <c r="AY115" s="19" t="s">
        <v>161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168</v>
      </c>
      <c r="BM115" s="217" t="s">
        <v>2036</v>
      </c>
    </row>
    <row r="116" s="2" customFormat="1">
      <c r="A116" s="40"/>
      <c r="B116" s="41"/>
      <c r="C116" s="42"/>
      <c r="D116" s="219" t="s">
        <v>170</v>
      </c>
      <c r="E116" s="42"/>
      <c r="F116" s="220" t="s">
        <v>1967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170</v>
      </c>
      <c r="AU116" s="19" t="s">
        <v>87</v>
      </c>
    </row>
    <row r="117" s="2" customFormat="1">
      <c r="A117" s="40"/>
      <c r="B117" s="41"/>
      <c r="C117" s="42"/>
      <c r="D117" s="226" t="s">
        <v>181</v>
      </c>
      <c r="E117" s="42"/>
      <c r="F117" s="257" t="s">
        <v>1968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181</v>
      </c>
      <c r="AU117" s="19" t="s">
        <v>87</v>
      </c>
    </row>
    <row r="118" s="13" customFormat="1">
      <c r="A118" s="13"/>
      <c r="B118" s="224"/>
      <c r="C118" s="225"/>
      <c r="D118" s="226" t="s">
        <v>172</v>
      </c>
      <c r="E118" s="227" t="s">
        <v>21</v>
      </c>
      <c r="F118" s="228" t="s">
        <v>2037</v>
      </c>
      <c r="G118" s="225"/>
      <c r="H118" s="229">
        <v>51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172</v>
      </c>
      <c r="AU118" s="235" t="s">
        <v>87</v>
      </c>
      <c r="AV118" s="13" t="s">
        <v>87</v>
      </c>
      <c r="AW118" s="13" t="s">
        <v>38</v>
      </c>
      <c r="AX118" s="13" t="s">
        <v>85</v>
      </c>
      <c r="AY118" s="235" t="s">
        <v>161</v>
      </c>
    </row>
    <row r="119" s="2" customFormat="1" ht="21.75" customHeight="1">
      <c r="A119" s="40"/>
      <c r="B119" s="41"/>
      <c r="C119" s="206" t="s">
        <v>235</v>
      </c>
      <c r="D119" s="206" t="s">
        <v>163</v>
      </c>
      <c r="E119" s="207" t="s">
        <v>1970</v>
      </c>
      <c r="F119" s="208" t="s">
        <v>1971</v>
      </c>
      <c r="G119" s="209" t="s">
        <v>186</v>
      </c>
      <c r="H119" s="210">
        <v>51</v>
      </c>
      <c r="I119" s="211"/>
      <c r="J119" s="212">
        <f>ROUND(I119*H119,2)</f>
        <v>0</v>
      </c>
      <c r="K119" s="208" t="s">
        <v>167</v>
      </c>
      <c r="L119" s="46"/>
      <c r="M119" s="213" t="s">
        <v>21</v>
      </c>
      <c r="N119" s="214" t="s">
        <v>48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168</v>
      </c>
      <c r="AT119" s="217" t="s">
        <v>163</v>
      </c>
      <c r="AU119" s="217" t="s">
        <v>87</v>
      </c>
      <c r="AY119" s="19" t="s">
        <v>161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168</v>
      </c>
      <c r="BM119" s="217" t="s">
        <v>2038</v>
      </c>
    </row>
    <row r="120" s="2" customFormat="1">
      <c r="A120" s="40"/>
      <c r="B120" s="41"/>
      <c r="C120" s="42"/>
      <c r="D120" s="219" t="s">
        <v>170</v>
      </c>
      <c r="E120" s="42"/>
      <c r="F120" s="220" t="s">
        <v>1973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170</v>
      </c>
      <c r="AU120" s="19" t="s">
        <v>87</v>
      </c>
    </row>
    <row r="121" s="13" customFormat="1">
      <c r="A121" s="13"/>
      <c r="B121" s="224"/>
      <c r="C121" s="225"/>
      <c r="D121" s="226" t="s">
        <v>172</v>
      </c>
      <c r="E121" s="227" t="s">
        <v>21</v>
      </c>
      <c r="F121" s="228" t="s">
        <v>2039</v>
      </c>
      <c r="G121" s="225"/>
      <c r="H121" s="229">
        <v>51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172</v>
      </c>
      <c r="AU121" s="235" t="s">
        <v>87</v>
      </c>
      <c r="AV121" s="13" t="s">
        <v>87</v>
      </c>
      <c r="AW121" s="13" t="s">
        <v>38</v>
      </c>
      <c r="AX121" s="13" t="s">
        <v>85</v>
      </c>
      <c r="AY121" s="235" t="s">
        <v>161</v>
      </c>
    </row>
    <row r="122" s="2" customFormat="1" ht="16.5" customHeight="1">
      <c r="A122" s="40"/>
      <c r="B122" s="41"/>
      <c r="C122" s="247" t="s">
        <v>240</v>
      </c>
      <c r="D122" s="247" t="s">
        <v>176</v>
      </c>
      <c r="E122" s="248" t="s">
        <v>1975</v>
      </c>
      <c r="F122" s="249" t="s">
        <v>1976</v>
      </c>
      <c r="G122" s="250" t="s">
        <v>166</v>
      </c>
      <c r="H122" s="251">
        <v>27.539999999999999</v>
      </c>
      <c r="I122" s="252"/>
      <c r="J122" s="253">
        <f>ROUND(I122*H122,2)</f>
        <v>0</v>
      </c>
      <c r="K122" s="249" t="s">
        <v>167</v>
      </c>
      <c r="L122" s="254"/>
      <c r="M122" s="255" t="s">
        <v>21</v>
      </c>
      <c r="N122" s="256" t="s">
        <v>48</v>
      </c>
      <c r="O122" s="86"/>
      <c r="P122" s="215">
        <f>O122*H122</f>
        <v>0</v>
      </c>
      <c r="Q122" s="215">
        <v>1</v>
      </c>
      <c r="R122" s="215">
        <f>Q122*H122</f>
        <v>27.539999999999999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179</v>
      </c>
      <c r="AT122" s="217" t="s">
        <v>176</v>
      </c>
      <c r="AU122" s="217" t="s">
        <v>87</v>
      </c>
      <c r="AY122" s="19" t="s">
        <v>161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168</v>
      </c>
      <c r="BM122" s="217" t="s">
        <v>2040</v>
      </c>
    </row>
    <row r="123" s="13" customFormat="1">
      <c r="A123" s="13"/>
      <c r="B123" s="224"/>
      <c r="C123" s="225"/>
      <c r="D123" s="226" t="s">
        <v>172</v>
      </c>
      <c r="E123" s="227" t="s">
        <v>21</v>
      </c>
      <c r="F123" s="228" t="s">
        <v>2041</v>
      </c>
      <c r="G123" s="225"/>
      <c r="H123" s="229">
        <v>27.539999999999999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172</v>
      </c>
      <c r="AU123" s="235" t="s">
        <v>87</v>
      </c>
      <c r="AV123" s="13" t="s">
        <v>87</v>
      </c>
      <c r="AW123" s="13" t="s">
        <v>38</v>
      </c>
      <c r="AX123" s="13" t="s">
        <v>85</v>
      </c>
      <c r="AY123" s="235" t="s">
        <v>161</v>
      </c>
    </row>
    <row r="124" s="2" customFormat="1" ht="16.5" customHeight="1">
      <c r="A124" s="40"/>
      <c r="B124" s="41"/>
      <c r="C124" s="206" t="s">
        <v>246</v>
      </c>
      <c r="D124" s="206" t="s">
        <v>163</v>
      </c>
      <c r="E124" s="207" t="s">
        <v>1979</v>
      </c>
      <c r="F124" s="208" t="s">
        <v>1980</v>
      </c>
      <c r="G124" s="209" t="s">
        <v>186</v>
      </c>
      <c r="H124" s="210">
        <v>51</v>
      </c>
      <c r="I124" s="211"/>
      <c r="J124" s="212">
        <f>ROUND(I124*H124,2)</f>
        <v>0</v>
      </c>
      <c r="K124" s="208" t="s">
        <v>167</v>
      </c>
      <c r="L124" s="46"/>
      <c r="M124" s="213" t="s">
        <v>21</v>
      </c>
      <c r="N124" s="214" t="s">
        <v>48</v>
      </c>
      <c r="O124" s="86"/>
      <c r="P124" s="215">
        <f>O124*H124</f>
        <v>0</v>
      </c>
      <c r="Q124" s="215">
        <v>0.00068749999999999996</v>
      </c>
      <c r="R124" s="215">
        <f>Q124*H124</f>
        <v>0.035062499999999996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168</v>
      </c>
      <c r="AT124" s="217" t="s">
        <v>163</v>
      </c>
      <c r="AU124" s="217" t="s">
        <v>87</v>
      </c>
      <c r="AY124" s="19" t="s">
        <v>161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168</v>
      </c>
      <c r="BM124" s="217" t="s">
        <v>2042</v>
      </c>
    </row>
    <row r="125" s="2" customFormat="1">
      <c r="A125" s="40"/>
      <c r="B125" s="41"/>
      <c r="C125" s="42"/>
      <c r="D125" s="219" t="s">
        <v>170</v>
      </c>
      <c r="E125" s="42"/>
      <c r="F125" s="220" t="s">
        <v>1982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170</v>
      </c>
      <c r="AU125" s="19" t="s">
        <v>87</v>
      </c>
    </row>
    <row r="126" s="2" customFormat="1">
      <c r="A126" s="40"/>
      <c r="B126" s="41"/>
      <c r="C126" s="42"/>
      <c r="D126" s="226" t="s">
        <v>181</v>
      </c>
      <c r="E126" s="42"/>
      <c r="F126" s="257" t="s">
        <v>1983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181</v>
      </c>
      <c r="AU126" s="19" t="s">
        <v>87</v>
      </c>
    </row>
    <row r="127" s="13" customFormat="1">
      <c r="A127" s="13"/>
      <c r="B127" s="224"/>
      <c r="C127" s="225"/>
      <c r="D127" s="226" t="s">
        <v>172</v>
      </c>
      <c r="E127" s="227" t="s">
        <v>21</v>
      </c>
      <c r="F127" s="228" t="s">
        <v>2043</v>
      </c>
      <c r="G127" s="225"/>
      <c r="H127" s="229">
        <v>51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172</v>
      </c>
      <c r="AU127" s="235" t="s">
        <v>87</v>
      </c>
      <c r="AV127" s="13" t="s">
        <v>87</v>
      </c>
      <c r="AW127" s="13" t="s">
        <v>38</v>
      </c>
      <c r="AX127" s="13" t="s">
        <v>85</v>
      </c>
      <c r="AY127" s="235" t="s">
        <v>161</v>
      </c>
    </row>
    <row r="128" s="12" customFormat="1" ht="22.8" customHeight="1">
      <c r="A128" s="12"/>
      <c r="B128" s="190"/>
      <c r="C128" s="191"/>
      <c r="D128" s="192" t="s">
        <v>76</v>
      </c>
      <c r="E128" s="204" t="s">
        <v>467</v>
      </c>
      <c r="F128" s="204" t="s">
        <v>468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SUM(P129:P130)</f>
        <v>0</v>
      </c>
      <c r="Q128" s="198"/>
      <c r="R128" s="199">
        <f>SUM(R129:R130)</f>
        <v>0</v>
      </c>
      <c r="S128" s="198"/>
      <c r="T128" s="20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85</v>
      </c>
      <c r="AT128" s="202" t="s">
        <v>76</v>
      </c>
      <c r="AU128" s="202" t="s">
        <v>85</v>
      </c>
      <c r="AY128" s="201" t="s">
        <v>161</v>
      </c>
      <c r="BK128" s="203">
        <f>SUM(BK129:BK130)</f>
        <v>0</v>
      </c>
    </row>
    <row r="129" s="2" customFormat="1" ht="16.5" customHeight="1">
      <c r="A129" s="40"/>
      <c r="B129" s="41"/>
      <c r="C129" s="206" t="s">
        <v>251</v>
      </c>
      <c r="D129" s="206" t="s">
        <v>163</v>
      </c>
      <c r="E129" s="207" t="s">
        <v>470</v>
      </c>
      <c r="F129" s="208" t="s">
        <v>471</v>
      </c>
      <c r="G129" s="209" t="s">
        <v>166</v>
      </c>
      <c r="H129" s="210">
        <v>123.07599999999999</v>
      </c>
      <c r="I129" s="211"/>
      <c r="J129" s="212">
        <f>ROUND(I129*H129,2)</f>
        <v>0</v>
      </c>
      <c r="K129" s="208" t="s">
        <v>167</v>
      </c>
      <c r="L129" s="46"/>
      <c r="M129" s="213" t="s">
        <v>21</v>
      </c>
      <c r="N129" s="214" t="s">
        <v>48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168</v>
      </c>
      <c r="AT129" s="217" t="s">
        <v>163</v>
      </c>
      <c r="AU129" s="217" t="s">
        <v>87</v>
      </c>
      <c r="AY129" s="19" t="s">
        <v>161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85</v>
      </c>
      <c r="BK129" s="218">
        <f>ROUND(I129*H129,2)</f>
        <v>0</v>
      </c>
      <c r="BL129" s="19" t="s">
        <v>168</v>
      </c>
      <c r="BM129" s="217" t="s">
        <v>2044</v>
      </c>
    </row>
    <row r="130" s="2" customFormat="1">
      <c r="A130" s="40"/>
      <c r="B130" s="41"/>
      <c r="C130" s="42"/>
      <c r="D130" s="219" t="s">
        <v>170</v>
      </c>
      <c r="E130" s="42"/>
      <c r="F130" s="220" t="s">
        <v>473</v>
      </c>
      <c r="G130" s="42"/>
      <c r="H130" s="42"/>
      <c r="I130" s="221"/>
      <c r="J130" s="42"/>
      <c r="K130" s="42"/>
      <c r="L130" s="46"/>
      <c r="M130" s="274"/>
      <c r="N130" s="275"/>
      <c r="O130" s="271"/>
      <c r="P130" s="271"/>
      <c r="Q130" s="271"/>
      <c r="R130" s="271"/>
      <c r="S130" s="271"/>
      <c r="T130" s="276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170</v>
      </c>
      <c r="AU130" s="19" t="s">
        <v>87</v>
      </c>
    </row>
    <row r="131" s="2" customFormat="1" ht="6.96" customHeight="1">
      <c r="A131" s="40"/>
      <c r="B131" s="61"/>
      <c r="C131" s="62"/>
      <c r="D131" s="62"/>
      <c r="E131" s="62"/>
      <c r="F131" s="62"/>
      <c r="G131" s="62"/>
      <c r="H131" s="62"/>
      <c r="I131" s="62"/>
      <c r="J131" s="62"/>
      <c r="K131" s="62"/>
      <c r="L131" s="46"/>
      <c r="M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</sheetData>
  <sheetProtection sheet="1" autoFilter="0" formatColumns="0" formatRows="0" objects="1" scenarios="1" spinCount="100000" saltValue="mGhfYwRJOqptpIQlNXdKujdD9Jt9NZmV9mHt8Kk8A+pn8tU1Hg74WqOZ9X7Pj+78dNldKX+y1Cr/WQlped0/lA==" hashValue="sNX2b36ywP73ZY67hs/g6f0TGMsDpbnQQIUIM2+EvyIEPWbSD6qVgnWNCQZKc/9mjp4Z4+LYSeqQz61NCStZqQ==" algorithmName="SHA-512" password="CC35"/>
  <autoFilter ref="C85:K13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162251102"/>
    <hyperlink ref="F93" r:id="rId2" display="https://podminky.urs.cz/item/CS_URS_2025_01/171151111"/>
    <hyperlink ref="F98" r:id="rId3" display="https://podminky.urs.cz/item/CS_URS_2025_01/291211111"/>
    <hyperlink ref="F107" r:id="rId4" display="https://podminky.urs.cz/item/CS_URS_2025_01/561081121"/>
    <hyperlink ref="F112" r:id="rId5" display="https://podminky.urs.cz/item/CS_URS_2025_01/566201111"/>
    <hyperlink ref="F116" r:id="rId6" display="https://podminky.urs.cz/item/CS_URS_2025_01/919722152"/>
    <hyperlink ref="F120" r:id="rId7" display="https://podminky.urs.cz/item/CS_URS_2025_01/919722712"/>
    <hyperlink ref="F125" r:id="rId8" display="https://podminky.urs.cz/item/CS_URS_2025_01/919726123"/>
    <hyperlink ref="F130" r:id="rId9" display="https://podminky.urs.cz/item/CS_URS_2025_01/9983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ROUND((SUM(BE83:BE174)),  2)</f>
        <v>0</v>
      </c>
      <c r="G33" s="40"/>
      <c r="H33" s="40"/>
      <c r="I33" s="150">
        <v>0.20999999999999999</v>
      </c>
      <c r="J33" s="149">
        <f>ROUND(((SUM(BE83:BE174))*I33),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ROUND((SUM(BF83:BF174)),  2)</f>
        <v>0</v>
      </c>
      <c r="G34" s="40"/>
      <c r="H34" s="40"/>
      <c r="I34" s="150">
        <v>0.14999999999999999</v>
      </c>
      <c r="J34" s="149">
        <f>ROUND(((SUM(BF83:BF174))*I34),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ROUND((SUM(BG83:BG174)),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ROUND((SUM(BH83:BH174)),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ROUND((SUM(BI83:BI174)),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04.1 - Elektroinstalace - silnoproud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140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142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144</v>
      </c>
      <c r="E62" s="170"/>
      <c r="F62" s="170"/>
      <c r="G62" s="170"/>
      <c r="H62" s="170"/>
      <c r="I62" s="170"/>
      <c r="J62" s="171">
        <f>J153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599</v>
      </c>
      <c r="E63" s="176"/>
      <c r="F63" s="176"/>
      <c r="G63" s="176"/>
      <c r="H63" s="176"/>
      <c r="I63" s="176"/>
      <c r="J63" s="177">
        <f>J154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146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Jez Šargoun, Malá Voda - rekonstrukce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128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04.1 - Elektroinstalace - silnoproud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22</v>
      </c>
      <c r="D77" s="42"/>
      <c r="E77" s="42"/>
      <c r="F77" s="29" t="str">
        <f>F12</f>
        <v>U Šargounského mlýna</v>
      </c>
      <c r="G77" s="42"/>
      <c r="H77" s="42"/>
      <c r="I77" s="34" t="s">
        <v>24</v>
      </c>
      <c r="J77" s="74" t="str">
        <f>IF(J12="","",J12)</f>
        <v>14. 4. 2021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26</v>
      </c>
      <c r="D79" s="42"/>
      <c r="E79" s="42"/>
      <c r="F79" s="29" t="str">
        <f>E15</f>
        <v>Povodí Moravy, státní podnik</v>
      </c>
      <c r="G79" s="42"/>
      <c r="H79" s="42"/>
      <c r="I79" s="34" t="s">
        <v>34</v>
      </c>
      <c r="J79" s="38" t="str">
        <f>E21</f>
        <v>HG Partner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32</v>
      </c>
      <c r="D80" s="42"/>
      <c r="E80" s="42"/>
      <c r="F80" s="29" t="str">
        <f>IF(E18="","",E18)</f>
        <v>Vyplň údaj</v>
      </c>
      <c r="G80" s="42"/>
      <c r="H80" s="42"/>
      <c r="I80" s="34" t="s">
        <v>39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147</v>
      </c>
      <c r="D82" s="182" t="s">
        <v>62</v>
      </c>
      <c r="E82" s="182" t="s">
        <v>58</v>
      </c>
      <c r="F82" s="182" t="s">
        <v>59</v>
      </c>
      <c r="G82" s="182" t="s">
        <v>148</v>
      </c>
      <c r="H82" s="182" t="s">
        <v>149</v>
      </c>
      <c r="I82" s="182" t="s">
        <v>150</v>
      </c>
      <c r="J82" s="182" t="s">
        <v>132</v>
      </c>
      <c r="K82" s="183" t="s">
        <v>151</v>
      </c>
      <c r="L82" s="184"/>
      <c r="M82" s="94" t="s">
        <v>21</v>
      </c>
      <c r="N82" s="95" t="s">
        <v>47</v>
      </c>
      <c r="O82" s="95" t="s">
        <v>152</v>
      </c>
      <c r="P82" s="95" t="s">
        <v>153</v>
      </c>
      <c r="Q82" s="95" t="s">
        <v>154</v>
      </c>
      <c r="R82" s="95" t="s">
        <v>155</v>
      </c>
      <c r="S82" s="95" t="s">
        <v>156</v>
      </c>
      <c r="T82" s="96" t="s">
        <v>157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158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P84+P153</f>
        <v>0</v>
      </c>
      <c r="Q83" s="98"/>
      <c r="R83" s="187">
        <f>R84+R153</f>
        <v>0.67595000000000005</v>
      </c>
      <c r="S83" s="98"/>
      <c r="T83" s="188">
        <f>T84+T153</f>
        <v>8.0000000000000007E-05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76</v>
      </c>
      <c r="AU83" s="19" t="s">
        <v>133</v>
      </c>
      <c r="BK83" s="189">
        <f>BK84+BK153</f>
        <v>0</v>
      </c>
    </row>
    <row r="84" s="12" customFormat="1" ht="25.92" customHeight="1">
      <c r="A84" s="12"/>
      <c r="B84" s="190"/>
      <c r="C84" s="191"/>
      <c r="D84" s="192" t="s">
        <v>76</v>
      </c>
      <c r="E84" s="193" t="s">
        <v>474</v>
      </c>
      <c r="F84" s="193" t="s">
        <v>475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</f>
        <v>0</v>
      </c>
      <c r="Q84" s="198"/>
      <c r="R84" s="199">
        <f>R85</f>
        <v>0.15395</v>
      </c>
      <c r="S84" s="198"/>
      <c r="T84" s="200">
        <f>T85</f>
        <v>8.0000000000000007E-05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87</v>
      </c>
      <c r="AT84" s="202" t="s">
        <v>76</v>
      </c>
      <c r="AU84" s="202" t="s">
        <v>77</v>
      </c>
      <c r="AY84" s="201" t="s">
        <v>161</v>
      </c>
      <c r="BK84" s="203">
        <f>BK85</f>
        <v>0</v>
      </c>
    </row>
    <row r="85" s="12" customFormat="1" ht="22.8" customHeight="1">
      <c r="A85" s="12"/>
      <c r="B85" s="190"/>
      <c r="C85" s="191"/>
      <c r="D85" s="192" t="s">
        <v>76</v>
      </c>
      <c r="E85" s="204" t="s">
        <v>494</v>
      </c>
      <c r="F85" s="204" t="s">
        <v>116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SUM(P86:P152)</f>
        <v>0</v>
      </c>
      <c r="Q85" s="198"/>
      <c r="R85" s="199">
        <f>SUM(R86:R152)</f>
        <v>0.15395</v>
      </c>
      <c r="S85" s="198"/>
      <c r="T85" s="200">
        <f>SUM(T86:T152)</f>
        <v>8.0000000000000007E-05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87</v>
      </c>
      <c r="AT85" s="202" t="s">
        <v>76</v>
      </c>
      <c r="AU85" s="202" t="s">
        <v>85</v>
      </c>
      <c r="AY85" s="201" t="s">
        <v>161</v>
      </c>
      <c r="BK85" s="203">
        <f>SUM(BK86:BK152)</f>
        <v>0</v>
      </c>
    </row>
    <row r="86" s="2" customFormat="1" ht="24.15" customHeight="1">
      <c r="A86" s="40"/>
      <c r="B86" s="41"/>
      <c r="C86" s="206" t="s">
        <v>85</v>
      </c>
      <c r="D86" s="206" t="s">
        <v>163</v>
      </c>
      <c r="E86" s="207" t="s">
        <v>2046</v>
      </c>
      <c r="F86" s="208" t="s">
        <v>2047</v>
      </c>
      <c r="G86" s="209" t="s">
        <v>199</v>
      </c>
      <c r="H86" s="210">
        <v>3</v>
      </c>
      <c r="I86" s="211"/>
      <c r="J86" s="212">
        <f>ROUND(I86*H86,2)</f>
        <v>0</v>
      </c>
      <c r="K86" s="208" t="s">
        <v>167</v>
      </c>
      <c r="L86" s="46"/>
      <c r="M86" s="213" t="s">
        <v>21</v>
      </c>
      <c r="N86" s="214" t="s">
        <v>48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266</v>
      </c>
      <c r="AT86" s="217" t="s">
        <v>163</v>
      </c>
      <c r="AU86" s="217" t="s">
        <v>87</v>
      </c>
      <c r="AY86" s="19" t="s">
        <v>161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85</v>
      </c>
      <c r="BK86" s="218">
        <f>ROUND(I86*H86,2)</f>
        <v>0</v>
      </c>
      <c r="BL86" s="19" t="s">
        <v>266</v>
      </c>
      <c r="BM86" s="217" t="s">
        <v>2048</v>
      </c>
    </row>
    <row r="87" s="2" customFormat="1">
      <c r="A87" s="40"/>
      <c r="B87" s="41"/>
      <c r="C87" s="42"/>
      <c r="D87" s="219" t="s">
        <v>170</v>
      </c>
      <c r="E87" s="42"/>
      <c r="F87" s="220" t="s">
        <v>2049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170</v>
      </c>
      <c r="AU87" s="19" t="s">
        <v>87</v>
      </c>
    </row>
    <row r="88" s="2" customFormat="1" ht="16.5" customHeight="1">
      <c r="A88" s="40"/>
      <c r="B88" s="41"/>
      <c r="C88" s="247" t="s">
        <v>87</v>
      </c>
      <c r="D88" s="247" t="s">
        <v>176</v>
      </c>
      <c r="E88" s="248" t="s">
        <v>2050</v>
      </c>
      <c r="F88" s="249" t="s">
        <v>2051</v>
      </c>
      <c r="G88" s="250" t="s">
        <v>199</v>
      </c>
      <c r="H88" s="251">
        <v>3</v>
      </c>
      <c r="I88" s="252"/>
      <c r="J88" s="253">
        <f>ROUND(I88*H88,2)</f>
        <v>0</v>
      </c>
      <c r="K88" s="249" t="s">
        <v>167</v>
      </c>
      <c r="L88" s="254"/>
      <c r="M88" s="255" t="s">
        <v>21</v>
      </c>
      <c r="N88" s="256" t="s">
        <v>48</v>
      </c>
      <c r="O88" s="86"/>
      <c r="P88" s="215">
        <f>O88*H88</f>
        <v>0</v>
      </c>
      <c r="Q88" s="215">
        <v>0.00020000000000000001</v>
      </c>
      <c r="R88" s="215">
        <f>Q88*H88</f>
        <v>0.00060000000000000006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351</v>
      </c>
      <c r="AT88" s="217" t="s">
        <v>176</v>
      </c>
      <c r="AU88" s="217" t="s">
        <v>87</v>
      </c>
      <c r="AY88" s="19" t="s">
        <v>161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85</v>
      </c>
      <c r="BK88" s="218">
        <f>ROUND(I88*H88,2)</f>
        <v>0</v>
      </c>
      <c r="BL88" s="19" t="s">
        <v>266</v>
      </c>
      <c r="BM88" s="217" t="s">
        <v>2052</v>
      </c>
    </row>
    <row r="89" s="2" customFormat="1" ht="16.5" customHeight="1">
      <c r="A89" s="40"/>
      <c r="B89" s="41"/>
      <c r="C89" s="247" t="s">
        <v>183</v>
      </c>
      <c r="D89" s="247" t="s">
        <v>176</v>
      </c>
      <c r="E89" s="248" t="s">
        <v>2053</v>
      </c>
      <c r="F89" s="249" t="s">
        <v>2054</v>
      </c>
      <c r="G89" s="250" t="s">
        <v>199</v>
      </c>
      <c r="H89" s="251">
        <v>3</v>
      </c>
      <c r="I89" s="252"/>
      <c r="J89" s="253">
        <f>ROUND(I89*H89,2)</f>
        <v>0</v>
      </c>
      <c r="K89" s="249" t="s">
        <v>21</v>
      </c>
      <c r="L89" s="254"/>
      <c r="M89" s="255" t="s">
        <v>21</v>
      </c>
      <c r="N89" s="256" t="s">
        <v>48</v>
      </c>
      <c r="O89" s="86"/>
      <c r="P89" s="215">
        <f>O89*H89</f>
        <v>0</v>
      </c>
      <c r="Q89" s="215">
        <v>0.00062</v>
      </c>
      <c r="R89" s="215">
        <f>Q89*H89</f>
        <v>0.0018600000000000001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351</v>
      </c>
      <c r="AT89" s="217" t="s">
        <v>176</v>
      </c>
      <c r="AU89" s="217" t="s">
        <v>87</v>
      </c>
      <c r="AY89" s="19" t="s">
        <v>161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266</v>
      </c>
      <c r="BM89" s="217" t="s">
        <v>2055</v>
      </c>
    </row>
    <row r="90" s="2" customFormat="1" ht="16.5" customHeight="1">
      <c r="A90" s="40"/>
      <c r="B90" s="41"/>
      <c r="C90" s="247" t="s">
        <v>168</v>
      </c>
      <c r="D90" s="247" t="s">
        <v>176</v>
      </c>
      <c r="E90" s="248" t="s">
        <v>2056</v>
      </c>
      <c r="F90" s="249" t="s">
        <v>2057</v>
      </c>
      <c r="G90" s="250" t="s">
        <v>199</v>
      </c>
      <c r="H90" s="251">
        <v>30</v>
      </c>
      <c r="I90" s="252"/>
      <c r="J90" s="253">
        <f>ROUND(I90*H90,2)</f>
        <v>0</v>
      </c>
      <c r="K90" s="249" t="s">
        <v>21</v>
      </c>
      <c r="L90" s="254"/>
      <c r="M90" s="255" t="s">
        <v>21</v>
      </c>
      <c r="N90" s="256" t="s">
        <v>48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351</v>
      </c>
      <c r="AT90" s="217" t="s">
        <v>176</v>
      </c>
      <c r="AU90" s="217" t="s">
        <v>87</v>
      </c>
      <c r="AY90" s="19" t="s">
        <v>161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85</v>
      </c>
      <c r="BK90" s="218">
        <f>ROUND(I90*H90,2)</f>
        <v>0</v>
      </c>
      <c r="BL90" s="19" t="s">
        <v>266</v>
      </c>
      <c r="BM90" s="217" t="s">
        <v>2058</v>
      </c>
    </row>
    <row r="91" s="2" customFormat="1" ht="16.5" customHeight="1">
      <c r="A91" s="40"/>
      <c r="B91" s="41"/>
      <c r="C91" s="247" t="s">
        <v>196</v>
      </c>
      <c r="D91" s="247" t="s">
        <v>176</v>
      </c>
      <c r="E91" s="248" t="s">
        <v>2059</v>
      </c>
      <c r="F91" s="249" t="s">
        <v>2060</v>
      </c>
      <c r="G91" s="250" t="s">
        <v>199</v>
      </c>
      <c r="H91" s="251">
        <v>6</v>
      </c>
      <c r="I91" s="252"/>
      <c r="J91" s="253">
        <f>ROUND(I91*H91,2)</f>
        <v>0</v>
      </c>
      <c r="K91" s="249" t="s">
        <v>21</v>
      </c>
      <c r="L91" s="254"/>
      <c r="M91" s="255" t="s">
        <v>21</v>
      </c>
      <c r="N91" s="256" t="s">
        <v>48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351</v>
      </c>
      <c r="AT91" s="217" t="s">
        <v>176</v>
      </c>
      <c r="AU91" s="217" t="s">
        <v>87</v>
      </c>
      <c r="AY91" s="19" t="s">
        <v>161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266</v>
      </c>
      <c r="BM91" s="217" t="s">
        <v>2061</v>
      </c>
    </row>
    <row r="92" s="2" customFormat="1" ht="24.15" customHeight="1">
      <c r="A92" s="40"/>
      <c r="B92" s="41"/>
      <c r="C92" s="206" t="s">
        <v>216</v>
      </c>
      <c r="D92" s="206" t="s">
        <v>163</v>
      </c>
      <c r="E92" s="207" t="s">
        <v>2062</v>
      </c>
      <c r="F92" s="208" t="s">
        <v>2063</v>
      </c>
      <c r="G92" s="209" t="s">
        <v>199</v>
      </c>
      <c r="H92" s="210">
        <v>36</v>
      </c>
      <c r="I92" s="211"/>
      <c r="J92" s="212">
        <f>ROUND(I92*H92,2)</f>
        <v>0</v>
      </c>
      <c r="K92" s="208" t="s">
        <v>167</v>
      </c>
      <c r="L92" s="46"/>
      <c r="M92" s="213" t="s">
        <v>21</v>
      </c>
      <c r="N92" s="214" t="s">
        <v>48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266</v>
      </c>
      <c r="AT92" s="217" t="s">
        <v>163</v>
      </c>
      <c r="AU92" s="217" t="s">
        <v>87</v>
      </c>
      <c r="AY92" s="19" t="s">
        <v>161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266</v>
      </c>
      <c r="BM92" s="217" t="s">
        <v>2064</v>
      </c>
    </row>
    <row r="93" s="2" customFormat="1">
      <c r="A93" s="40"/>
      <c r="B93" s="41"/>
      <c r="C93" s="42"/>
      <c r="D93" s="219" t="s">
        <v>170</v>
      </c>
      <c r="E93" s="42"/>
      <c r="F93" s="220" t="s">
        <v>2065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170</v>
      </c>
      <c r="AU93" s="19" t="s">
        <v>87</v>
      </c>
    </row>
    <row r="94" s="2" customFormat="1" ht="33" customHeight="1">
      <c r="A94" s="40"/>
      <c r="B94" s="41"/>
      <c r="C94" s="206" t="s">
        <v>221</v>
      </c>
      <c r="D94" s="206" t="s">
        <v>163</v>
      </c>
      <c r="E94" s="207" t="s">
        <v>2066</v>
      </c>
      <c r="F94" s="208" t="s">
        <v>2067</v>
      </c>
      <c r="G94" s="209" t="s">
        <v>199</v>
      </c>
      <c r="H94" s="210">
        <v>0.029999999999999999</v>
      </c>
      <c r="I94" s="211"/>
      <c r="J94" s="212">
        <f>ROUND(I94*H94,2)</f>
        <v>0</v>
      </c>
      <c r="K94" s="208" t="s">
        <v>167</v>
      </c>
      <c r="L94" s="46"/>
      <c r="M94" s="213" t="s">
        <v>21</v>
      </c>
      <c r="N94" s="214" t="s">
        <v>48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266</v>
      </c>
      <c r="AT94" s="217" t="s">
        <v>163</v>
      </c>
      <c r="AU94" s="217" t="s">
        <v>87</v>
      </c>
      <c r="AY94" s="19" t="s">
        <v>161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266</v>
      </c>
      <c r="BM94" s="217" t="s">
        <v>2068</v>
      </c>
    </row>
    <row r="95" s="2" customFormat="1">
      <c r="A95" s="40"/>
      <c r="B95" s="41"/>
      <c r="C95" s="42"/>
      <c r="D95" s="219" t="s">
        <v>170</v>
      </c>
      <c r="E95" s="42"/>
      <c r="F95" s="220" t="s">
        <v>2069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170</v>
      </c>
      <c r="AU95" s="19" t="s">
        <v>87</v>
      </c>
    </row>
    <row r="96" s="2" customFormat="1" ht="16.5" customHeight="1">
      <c r="A96" s="40"/>
      <c r="B96" s="41"/>
      <c r="C96" s="247" t="s">
        <v>179</v>
      </c>
      <c r="D96" s="247" t="s">
        <v>176</v>
      </c>
      <c r="E96" s="248" t="s">
        <v>2070</v>
      </c>
      <c r="F96" s="249" t="s">
        <v>2071</v>
      </c>
      <c r="G96" s="250" t="s">
        <v>2072</v>
      </c>
      <c r="H96" s="251">
        <v>0.0030000000000000001</v>
      </c>
      <c r="I96" s="252"/>
      <c r="J96" s="253">
        <f>ROUND(I96*H96,2)</f>
        <v>0</v>
      </c>
      <c r="K96" s="249" t="s">
        <v>21</v>
      </c>
      <c r="L96" s="254"/>
      <c r="M96" s="255" t="s">
        <v>21</v>
      </c>
      <c r="N96" s="256" t="s">
        <v>48</v>
      </c>
      <c r="O96" s="86"/>
      <c r="P96" s="215">
        <f>O96*H96</f>
        <v>0</v>
      </c>
      <c r="Q96" s="215">
        <v>0.17999999999999999</v>
      </c>
      <c r="R96" s="215">
        <f>Q96*H96</f>
        <v>0.00054000000000000001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351</v>
      </c>
      <c r="AT96" s="217" t="s">
        <v>176</v>
      </c>
      <c r="AU96" s="217" t="s">
        <v>87</v>
      </c>
      <c r="AY96" s="19" t="s">
        <v>161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85</v>
      </c>
      <c r="BK96" s="218">
        <f>ROUND(I96*H96,2)</f>
        <v>0</v>
      </c>
      <c r="BL96" s="19" t="s">
        <v>266</v>
      </c>
      <c r="BM96" s="217" t="s">
        <v>2073</v>
      </c>
    </row>
    <row r="97" s="2" customFormat="1" ht="16.5" customHeight="1">
      <c r="A97" s="40"/>
      <c r="B97" s="41"/>
      <c r="C97" s="247" t="s">
        <v>229</v>
      </c>
      <c r="D97" s="247" t="s">
        <v>176</v>
      </c>
      <c r="E97" s="248" t="s">
        <v>2074</v>
      </c>
      <c r="F97" s="249" t="s">
        <v>2075</v>
      </c>
      <c r="G97" s="250" t="s">
        <v>2072</v>
      </c>
      <c r="H97" s="251">
        <v>0.029999999999999999</v>
      </c>
      <c r="I97" s="252"/>
      <c r="J97" s="253">
        <f>ROUND(I97*H97,2)</f>
        <v>0</v>
      </c>
      <c r="K97" s="249" t="s">
        <v>21</v>
      </c>
      <c r="L97" s="254"/>
      <c r="M97" s="255" t="s">
        <v>21</v>
      </c>
      <c r="N97" s="256" t="s">
        <v>48</v>
      </c>
      <c r="O97" s="86"/>
      <c r="P97" s="215">
        <f>O97*H97</f>
        <v>0</v>
      </c>
      <c r="Q97" s="215">
        <v>0.12</v>
      </c>
      <c r="R97" s="215">
        <f>Q97*H97</f>
        <v>0.0035999999999999999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351</v>
      </c>
      <c r="AT97" s="217" t="s">
        <v>176</v>
      </c>
      <c r="AU97" s="217" t="s">
        <v>87</v>
      </c>
      <c r="AY97" s="19" t="s">
        <v>161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266</v>
      </c>
      <c r="BM97" s="217" t="s">
        <v>2076</v>
      </c>
    </row>
    <row r="98" s="2" customFormat="1" ht="16.5" customHeight="1">
      <c r="A98" s="40"/>
      <c r="B98" s="41"/>
      <c r="C98" s="247" t="s">
        <v>235</v>
      </c>
      <c r="D98" s="247" t="s">
        <v>176</v>
      </c>
      <c r="E98" s="248" t="s">
        <v>2077</v>
      </c>
      <c r="F98" s="249" t="s">
        <v>2078</v>
      </c>
      <c r="G98" s="250" t="s">
        <v>199</v>
      </c>
      <c r="H98" s="251">
        <v>100</v>
      </c>
      <c r="I98" s="252"/>
      <c r="J98" s="253">
        <f>ROUND(I98*H98,2)</f>
        <v>0</v>
      </c>
      <c r="K98" s="249" t="s">
        <v>21</v>
      </c>
      <c r="L98" s="254"/>
      <c r="M98" s="255" t="s">
        <v>21</v>
      </c>
      <c r="N98" s="256" t="s">
        <v>48</v>
      </c>
      <c r="O98" s="86"/>
      <c r="P98" s="215">
        <f>O98*H98</f>
        <v>0</v>
      </c>
      <c r="Q98" s="215">
        <v>0.00023000000000000001</v>
      </c>
      <c r="R98" s="215">
        <f>Q98*H98</f>
        <v>0.023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351</v>
      </c>
      <c r="AT98" s="217" t="s">
        <v>176</v>
      </c>
      <c r="AU98" s="217" t="s">
        <v>87</v>
      </c>
      <c r="AY98" s="19" t="s">
        <v>161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266</v>
      </c>
      <c r="BM98" s="217" t="s">
        <v>2079</v>
      </c>
    </row>
    <row r="99" s="2" customFormat="1" ht="16.5" customHeight="1">
      <c r="A99" s="40"/>
      <c r="B99" s="41"/>
      <c r="C99" s="247" t="s">
        <v>240</v>
      </c>
      <c r="D99" s="247" t="s">
        <v>176</v>
      </c>
      <c r="E99" s="248" t="s">
        <v>2080</v>
      </c>
      <c r="F99" s="249" t="s">
        <v>2081</v>
      </c>
      <c r="G99" s="250" t="s">
        <v>2072</v>
      </c>
      <c r="H99" s="251">
        <v>0.050000000000000003</v>
      </c>
      <c r="I99" s="252"/>
      <c r="J99" s="253">
        <f>ROUND(I99*H99,2)</f>
        <v>0</v>
      </c>
      <c r="K99" s="249" t="s">
        <v>21</v>
      </c>
      <c r="L99" s="254"/>
      <c r="M99" s="255" t="s">
        <v>21</v>
      </c>
      <c r="N99" s="256" t="s">
        <v>48</v>
      </c>
      <c r="O99" s="86"/>
      <c r="P99" s="215">
        <f>O99*H99</f>
        <v>0</v>
      </c>
      <c r="Q99" s="215">
        <v>0.53000000000000003</v>
      </c>
      <c r="R99" s="215">
        <f>Q99*H99</f>
        <v>0.026500000000000003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351</v>
      </c>
      <c r="AT99" s="217" t="s">
        <v>176</v>
      </c>
      <c r="AU99" s="217" t="s">
        <v>87</v>
      </c>
      <c r="AY99" s="19" t="s">
        <v>161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266</v>
      </c>
      <c r="BM99" s="217" t="s">
        <v>2082</v>
      </c>
    </row>
    <row r="100" s="2" customFormat="1" ht="16.5" customHeight="1">
      <c r="A100" s="40"/>
      <c r="B100" s="41"/>
      <c r="C100" s="247" t="s">
        <v>246</v>
      </c>
      <c r="D100" s="247" t="s">
        <v>176</v>
      </c>
      <c r="E100" s="248" t="s">
        <v>2083</v>
      </c>
      <c r="F100" s="249" t="s">
        <v>2084</v>
      </c>
      <c r="G100" s="250" t="s">
        <v>199</v>
      </c>
      <c r="H100" s="251">
        <v>40</v>
      </c>
      <c r="I100" s="252"/>
      <c r="J100" s="253">
        <f>ROUND(I100*H100,2)</f>
        <v>0</v>
      </c>
      <c r="K100" s="249" t="s">
        <v>21</v>
      </c>
      <c r="L100" s="254"/>
      <c r="M100" s="255" t="s">
        <v>21</v>
      </c>
      <c r="N100" s="256" t="s">
        <v>48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351</v>
      </c>
      <c r="AT100" s="217" t="s">
        <v>176</v>
      </c>
      <c r="AU100" s="217" t="s">
        <v>87</v>
      </c>
      <c r="AY100" s="19" t="s">
        <v>161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266</v>
      </c>
      <c r="BM100" s="217" t="s">
        <v>2085</v>
      </c>
    </row>
    <row r="101" s="2" customFormat="1" ht="24.15" customHeight="1">
      <c r="A101" s="40"/>
      <c r="B101" s="41"/>
      <c r="C101" s="206" t="s">
        <v>251</v>
      </c>
      <c r="D101" s="206" t="s">
        <v>163</v>
      </c>
      <c r="E101" s="207" t="s">
        <v>2086</v>
      </c>
      <c r="F101" s="208" t="s">
        <v>2087</v>
      </c>
      <c r="G101" s="209" t="s">
        <v>199</v>
      </c>
      <c r="H101" s="210">
        <v>5</v>
      </c>
      <c r="I101" s="211"/>
      <c r="J101" s="212">
        <f>ROUND(I101*H101,2)</f>
        <v>0</v>
      </c>
      <c r="K101" s="208" t="s">
        <v>167</v>
      </c>
      <c r="L101" s="46"/>
      <c r="M101" s="213" t="s">
        <v>21</v>
      </c>
      <c r="N101" s="214" t="s">
        <v>48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266</v>
      </c>
      <c r="AT101" s="217" t="s">
        <v>163</v>
      </c>
      <c r="AU101" s="217" t="s">
        <v>87</v>
      </c>
      <c r="AY101" s="19" t="s">
        <v>161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266</v>
      </c>
      <c r="BM101" s="217" t="s">
        <v>2088</v>
      </c>
    </row>
    <row r="102" s="2" customFormat="1">
      <c r="A102" s="40"/>
      <c r="B102" s="41"/>
      <c r="C102" s="42"/>
      <c r="D102" s="219" t="s">
        <v>170</v>
      </c>
      <c r="E102" s="42"/>
      <c r="F102" s="220" t="s">
        <v>2089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170</v>
      </c>
      <c r="AU102" s="19" t="s">
        <v>87</v>
      </c>
    </row>
    <row r="103" s="2" customFormat="1" ht="16.5" customHeight="1">
      <c r="A103" s="40"/>
      <c r="B103" s="41"/>
      <c r="C103" s="247" t="s">
        <v>256</v>
      </c>
      <c r="D103" s="247" t="s">
        <v>176</v>
      </c>
      <c r="E103" s="248" t="s">
        <v>2090</v>
      </c>
      <c r="F103" s="249" t="s">
        <v>2091</v>
      </c>
      <c r="G103" s="250" t="s">
        <v>199</v>
      </c>
      <c r="H103" s="251">
        <v>5</v>
      </c>
      <c r="I103" s="252"/>
      <c r="J103" s="253">
        <f>ROUND(I103*H103,2)</f>
        <v>0</v>
      </c>
      <c r="K103" s="249" t="s">
        <v>21</v>
      </c>
      <c r="L103" s="254"/>
      <c r="M103" s="255" t="s">
        <v>21</v>
      </c>
      <c r="N103" s="256" t="s">
        <v>48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351</v>
      </c>
      <c r="AT103" s="217" t="s">
        <v>176</v>
      </c>
      <c r="AU103" s="217" t="s">
        <v>87</v>
      </c>
      <c r="AY103" s="19" t="s">
        <v>161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266</v>
      </c>
      <c r="BM103" s="217" t="s">
        <v>2092</v>
      </c>
    </row>
    <row r="104" s="2" customFormat="1" ht="24.15" customHeight="1">
      <c r="A104" s="40"/>
      <c r="B104" s="41"/>
      <c r="C104" s="206" t="s">
        <v>8</v>
      </c>
      <c r="D104" s="206" t="s">
        <v>163</v>
      </c>
      <c r="E104" s="207" t="s">
        <v>2093</v>
      </c>
      <c r="F104" s="208" t="s">
        <v>2094</v>
      </c>
      <c r="G104" s="209" t="s">
        <v>199</v>
      </c>
      <c r="H104" s="210">
        <v>250</v>
      </c>
      <c r="I104" s="211"/>
      <c r="J104" s="212">
        <f>ROUND(I104*H104,2)</f>
        <v>0</v>
      </c>
      <c r="K104" s="208" t="s">
        <v>167</v>
      </c>
      <c r="L104" s="46"/>
      <c r="M104" s="213" t="s">
        <v>21</v>
      </c>
      <c r="N104" s="214" t="s">
        <v>48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266</v>
      </c>
      <c r="AT104" s="217" t="s">
        <v>163</v>
      </c>
      <c r="AU104" s="217" t="s">
        <v>87</v>
      </c>
      <c r="AY104" s="19" t="s">
        <v>161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85</v>
      </c>
      <c r="BK104" s="218">
        <f>ROUND(I104*H104,2)</f>
        <v>0</v>
      </c>
      <c r="BL104" s="19" t="s">
        <v>266</v>
      </c>
      <c r="BM104" s="217" t="s">
        <v>2095</v>
      </c>
    </row>
    <row r="105" s="2" customFormat="1">
      <c r="A105" s="40"/>
      <c r="B105" s="41"/>
      <c r="C105" s="42"/>
      <c r="D105" s="219" t="s">
        <v>170</v>
      </c>
      <c r="E105" s="42"/>
      <c r="F105" s="220" t="s">
        <v>2096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170</v>
      </c>
      <c r="AU105" s="19" t="s">
        <v>87</v>
      </c>
    </row>
    <row r="106" s="2" customFormat="1" ht="24.15" customHeight="1">
      <c r="A106" s="40"/>
      <c r="B106" s="41"/>
      <c r="C106" s="206" t="s">
        <v>266</v>
      </c>
      <c r="D106" s="206" t="s">
        <v>163</v>
      </c>
      <c r="E106" s="207" t="s">
        <v>2097</v>
      </c>
      <c r="F106" s="208" t="s">
        <v>2098</v>
      </c>
      <c r="G106" s="209" t="s">
        <v>199</v>
      </c>
      <c r="H106" s="210">
        <v>10</v>
      </c>
      <c r="I106" s="211"/>
      <c r="J106" s="212">
        <f>ROUND(I106*H106,2)</f>
        <v>0</v>
      </c>
      <c r="K106" s="208" t="s">
        <v>167</v>
      </c>
      <c r="L106" s="46"/>
      <c r="M106" s="213" t="s">
        <v>21</v>
      </c>
      <c r="N106" s="214" t="s">
        <v>48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266</v>
      </c>
      <c r="AT106" s="217" t="s">
        <v>163</v>
      </c>
      <c r="AU106" s="217" t="s">
        <v>87</v>
      </c>
      <c r="AY106" s="19" t="s">
        <v>161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266</v>
      </c>
      <c r="BM106" s="217" t="s">
        <v>2099</v>
      </c>
    </row>
    <row r="107" s="2" customFormat="1">
      <c r="A107" s="40"/>
      <c r="B107" s="41"/>
      <c r="C107" s="42"/>
      <c r="D107" s="219" t="s">
        <v>170</v>
      </c>
      <c r="E107" s="42"/>
      <c r="F107" s="220" t="s">
        <v>2100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170</v>
      </c>
      <c r="AU107" s="19" t="s">
        <v>87</v>
      </c>
    </row>
    <row r="108" s="2" customFormat="1" ht="16.5" customHeight="1">
      <c r="A108" s="40"/>
      <c r="B108" s="41"/>
      <c r="C108" s="247" t="s">
        <v>271</v>
      </c>
      <c r="D108" s="247" t="s">
        <v>176</v>
      </c>
      <c r="E108" s="248" t="s">
        <v>2101</v>
      </c>
      <c r="F108" s="249" t="s">
        <v>2102</v>
      </c>
      <c r="G108" s="250" t="s">
        <v>2072</v>
      </c>
      <c r="H108" s="251">
        <v>0.01</v>
      </c>
      <c r="I108" s="252"/>
      <c r="J108" s="253">
        <f>ROUND(I108*H108,2)</f>
        <v>0</v>
      </c>
      <c r="K108" s="249" t="s">
        <v>21</v>
      </c>
      <c r="L108" s="254"/>
      <c r="M108" s="255" t="s">
        <v>21</v>
      </c>
      <c r="N108" s="256" t="s">
        <v>48</v>
      </c>
      <c r="O108" s="86"/>
      <c r="P108" s="215">
        <f>O108*H108</f>
        <v>0</v>
      </c>
      <c r="Q108" s="215">
        <v>0.64000000000000001</v>
      </c>
      <c r="R108" s="215">
        <f>Q108*H108</f>
        <v>0.0064000000000000003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351</v>
      </c>
      <c r="AT108" s="217" t="s">
        <v>176</v>
      </c>
      <c r="AU108" s="217" t="s">
        <v>87</v>
      </c>
      <c r="AY108" s="19" t="s">
        <v>161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266</v>
      </c>
      <c r="BM108" s="217" t="s">
        <v>2103</v>
      </c>
    </row>
    <row r="109" s="2" customFormat="1" ht="24.15" customHeight="1">
      <c r="A109" s="40"/>
      <c r="B109" s="41"/>
      <c r="C109" s="206" t="s">
        <v>277</v>
      </c>
      <c r="D109" s="206" t="s">
        <v>163</v>
      </c>
      <c r="E109" s="207" t="s">
        <v>2104</v>
      </c>
      <c r="F109" s="208" t="s">
        <v>2105</v>
      </c>
      <c r="G109" s="209" t="s">
        <v>199</v>
      </c>
      <c r="H109" s="210">
        <v>10</v>
      </c>
      <c r="I109" s="211"/>
      <c r="J109" s="212">
        <f>ROUND(I109*H109,2)</f>
        <v>0</v>
      </c>
      <c r="K109" s="208" t="s">
        <v>167</v>
      </c>
      <c r="L109" s="46"/>
      <c r="M109" s="213" t="s">
        <v>21</v>
      </c>
      <c r="N109" s="214" t="s">
        <v>48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266</v>
      </c>
      <c r="AT109" s="217" t="s">
        <v>163</v>
      </c>
      <c r="AU109" s="217" t="s">
        <v>87</v>
      </c>
      <c r="AY109" s="19" t="s">
        <v>161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85</v>
      </c>
      <c r="BK109" s="218">
        <f>ROUND(I109*H109,2)</f>
        <v>0</v>
      </c>
      <c r="BL109" s="19" t="s">
        <v>266</v>
      </c>
      <c r="BM109" s="217" t="s">
        <v>2106</v>
      </c>
    </row>
    <row r="110" s="2" customFormat="1">
      <c r="A110" s="40"/>
      <c r="B110" s="41"/>
      <c r="C110" s="42"/>
      <c r="D110" s="219" t="s">
        <v>170</v>
      </c>
      <c r="E110" s="42"/>
      <c r="F110" s="220" t="s">
        <v>2107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170</v>
      </c>
      <c r="AU110" s="19" t="s">
        <v>87</v>
      </c>
    </row>
    <row r="111" s="2" customFormat="1" ht="24.15" customHeight="1">
      <c r="A111" s="40"/>
      <c r="B111" s="41"/>
      <c r="C111" s="206" t="s">
        <v>282</v>
      </c>
      <c r="D111" s="206" t="s">
        <v>163</v>
      </c>
      <c r="E111" s="207" t="s">
        <v>2108</v>
      </c>
      <c r="F111" s="208" t="s">
        <v>2109</v>
      </c>
      <c r="G111" s="209" t="s">
        <v>232</v>
      </c>
      <c r="H111" s="210">
        <v>6</v>
      </c>
      <c r="I111" s="211"/>
      <c r="J111" s="212">
        <f>ROUND(I111*H111,2)</f>
        <v>0</v>
      </c>
      <c r="K111" s="208" t="s">
        <v>167</v>
      </c>
      <c r="L111" s="46"/>
      <c r="M111" s="213" t="s">
        <v>21</v>
      </c>
      <c r="N111" s="214" t="s">
        <v>48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266</v>
      </c>
      <c r="AT111" s="217" t="s">
        <v>163</v>
      </c>
      <c r="AU111" s="217" t="s">
        <v>87</v>
      </c>
      <c r="AY111" s="19" t="s">
        <v>161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266</v>
      </c>
      <c r="BM111" s="217" t="s">
        <v>2110</v>
      </c>
    </row>
    <row r="112" s="2" customFormat="1">
      <c r="A112" s="40"/>
      <c r="B112" s="41"/>
      <c r="C112" s="42"/>
      <c r="D112" s="219" t="s">
        <v>170</v>
      </c>
      <c r="E112" s="42"/>
      <c r="F112" s="220" t="s">
        <v>2111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170</v>
      </c>
      <c r="AU112" s="19" t="s">
        <v>87</v>
      </c>
    </row>
    <row r="113" s="2" customFormat="1" ht="24.15" customHeight="1">
      <c r="A113" s="40"/>
      <c r="B113" s="41"/>
      <c r="C113" s="206" t="s">
        <v>288</v>
      </c>
      <c r="D113" s="206" t="s">
        <v>163</v>
      </c>
      <c r="E113" s="207" t="s">
        <v>2112</v>
      </c>
      <c r="F113" s="208" t="s">
        <v>2113</v>
      </c>
      <c r="G113" s="209" t="s">
        <v>232</v>
      </c>
      <c r="H113" s="210">
        <v>14</v>
      </c>
      <c r="I113" s="211"/>
      <c r="J113" s="212">
        <f>ROUND(I113*H113,2)</f>
        <v>0</v>
      </c>
      <c r="K113" s="208" t="s">
        <v>167</v>
      </c>
      <c r="L113" s="46"/>
      <c r="M113" s="213" t="s">
        <v>21</v>
      </c>
      <c r="N113" s="214" t="s">
        <v>48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266</v>
      </c>
      <c r="AT113" s="217" t="s">
        <v>163</v>
      </c>
      <c r="AU113" s="217" t="s">
        <v>87</v>
      </c>
      <c r="AY113" s="19" t="s">
        <v>161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85</v>
      </c>
      <c r="BK113" s="218">
        <f>ROUND(I113*H113,2)</f>
        <v>0</v>
      </c>
      <c r="BL113" s="19" t="s">
        <v>266</v>
      </c>
      <c r="BM113" s="217" t="s">
        <v>2114</v>
      </c>
    </row>
    <row r="114" s="2" customFormat="1">
      <c r="A114" s="40"/>
      <c r="B114" s="41"/>
      <c r="C114" s="42"/>
      <c r="D114" s="219" t="s">
        <v>170</v>
      </c>
      <c r="E114" s="42"/>
      <c r="F114" s="220" t="s">
        <v>2115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170</v>
      </c>
      <c r="AU114" s="19" t="s">
        <v>87</v>
      </c>
    </row>
    <row r="115" s="2" customFormat="1" ht="16.5" customHeight="1">
      <c r="A115" s="40"/>
      <c r="B115" s="41"/>
      <c r="C115" s="247" t="s">
        <v>7</v>
      </c>
      <c r="D115" s="247" t="s">
        <v>176</v>
      </c>
      <c r="E115" s="248" t="s">
        <v>2116</v>
      </c>
      <c r="F115" s="249" t="s">
        <v>2117</v>
      </c>
      <c r="G115" s="250" t="s">
        <v>232</v>
      </c>
      <c r="H115" s="251">
        <v>14</v>
      </c>
      <c r="I115" s="252"/>
      <c r="J115" s="253">
        <f>ROUND(I115*H115,2)</f>
        <v>0</v>
      </c>
      <c r="K115" s="249" t="s">
        <v>21</v>
      </c>
      <c r="L115" s="254"/>
      <c r="M115" s="255" t="s">
        <v>21</v>
      </c>
      <c r="N115" s="256" t="s">
        <v>48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351</v>
      </c>
      <c r="AT115" s="217" t="s">
        <v>176</v>
      </c>
      <c r="AU115" s="217" t="s">
        <v>87</v>
      </c>
      <c r="AY115" s="19" t="s">
        <v>161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266</v>
      </c>
      <c r="BM115" s="217" t="s">
        <v>2118</v>
      </c>
    </row>
    <row r="116" s="2" customFormat="1" ht="21.75" customHeight="1">
      <c r="A116" s="40"/>
      <c r="B116" s="41"/>
      <c r="C116" s="206" t="s">
        <v>303</v>
      </c>
      <c r="D116" s="206" t="s">
        <v>163</v>
      </c>
      <c r="E116" s="207" t="s">
        <v>2119</v>
      </c>
      <c r="F116" s="208" t="s">
        <v>2120</v>
      </c>
      <c r="G116" s="209" t="s">
        <v>232</v>
      </c>
      <c r="H116" s="210">
        <v>1</v>
      </c>
      <c r="I116" s="211"/>
      <c r="J116" s="212">
        <f>ROUND(I116*H116,2)</f>
        <v>0</v>
      </c>
      <c r="K116" s="208" t="s">
        <v>167</v>
      </c>
      <c r="L116" s="46"/>
      <c r="M116" s="213" t="s">
        <v>21</v>
      </c>
      <c r="N116" s="214" t="s">
        <v>48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266</v>
      </c>
      <c r="AT116" s="217" t="s">
        <v>163</v>
      </c>
      <c r="AU116" s="217" t="s">
        <v>87</v>
      </c>
      <c r="AY116" s="19" t="s">
        <v>161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266</v>
      </c>
      <c r="BM116" s="217" t="s">
        <v>2121</v>
      </c>
    </row>
    <row r="117" s="2" customFormat="1">
      <c r="A117" s="40"/>
      <c r="B117" s="41"/>
      <c r="C117" s="42"/>
      <c r="D117" s="219" t="s">
        <v>170</v>
      </c>
      <c r="E117" s="42"/>
      <c r="F117" s="220" t="s">
        <v>2122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170</v>
      </c>
      <c r="AU117" s="19" t="s">
        <v>87</v>
      </c>
    </row>
    <row r="118" s="2" customFormat="1" ht="21.75" customHeight="1">
      <c r="A118" s="40"/>
      <c r="B118" s="41"/>
      <c r="C118" s="206" t="s">
        <v>309</v>
      </c>
      <c r="D118" s="206" t="s">
        <v>163</v>
      </c>
      <c r="E118" s="207" t="s">
        <v>2123</v>
      </c>
      <c r="F118" s="208" t="s">
        <v>2124</v>
      </c>
      <c r="G118" s="209" t="s">
        <v>232</v>
      </c>
      <c r="H118" s="210">
        <v>1</v>
      </c>
      <c r="I118" s="211"/>
      <c r="J118" s="212">
        <f>ROUND(I118*H118,2)</f>
        <v>0</v>
      </c>
      <c r="K118" s="208" t="s">
        <v>167</v>
      </c>
      <c r="L118" s="46"/>
      <c r="M118" s="213" t="s">
        <v>21</v>
      </c>
      <c r="N118" s="214" t="s">
        <v>48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266</v>
      </c>
      <c r="AT118" s="217" t="s">
        <v>163</v>
      </c>
      <c r="AU118" s="217" t="s">
        <v>87</v>
      </c>
      <c r="AY118" s="19" t="s">
        <v>161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85</v>
      </c>
      <c r="BK118" s="218">
        <f>ROUND(I118*H118,2)</f>
        <v>0</v>
      </c>
      <c r="BL118" s="19" t="s">
        <v>266</v>
      </c>
      <c r="BM118" s="217" t="s">
        <v>2125</v>
      </c>
    </row>
    <row r="119" s="2" customFormat="1">
      <c r="A119" s="40"/>
      <c r="B119" s="41"/>
      <c r="C119" s="42"/>
      <c r="D119" s="219" t="s">
        <v>170</v>
      </c>
      <c r="E119" s="42"/>
      <c r="F119" s="220" t="s">
        <v>2126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170</v>
      </c>
      <c r="AU119" s="19" t="s">
        <v>87</v>
      </c>
    </row>
    <row r="120" s="2" customFormat="1" ht="21.75" customHeight="1">
      <c r="A120" s="40"/>
      <c r="B120" s="41"/>
      <c r="C120" s="206" t="s">
        <v>313</v>
      </c>
      <c r="D120" s="206" t="s">
        <v>163</v>
      </c>
      <c r="E120" s="207" t="s">
        <v>2127</v>
      </c>
      <c r="F120" s="208" t="s">
        <v>2128</v>
      </c>
      <c r="G120" s="209" t="s">
        <v>232</v>
      </c>
      <c r="H120" s="210">
        <v>2</v>
      </c>
      <c r="I120" s="211"/>
      <c r="J120" s="212">
        <f>ROUND(I120*H120,2)</f>
        <v>0</v>
      </c>
      <c r="K120" s="208" t="s">
        <v>167</v>
      </c>
      <c r="L120" s="46"/>
      <c r="M120" s="213" t="s">
        <v>21</v>
      </c>
      <c r="N120" s="214" t="s">
        <v>48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266</v>
      </c>
      <c r="AT120" s="217" t="s">
        <v>163</v>
      </c>
      <c r="AU120" s="217" t="s">
        <v>87</v>
      </c>
      <c r="AY120" s="19" t="s">
        <v>161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85</v>
      </c>
      <c r="BK120" s="218">
        <f>ROUND(I120*H120,2)</f>
        <v>0</v>
      </c>
      <c r="BL120" s="19" t="s">
        <v>266</v>
      </c>
      <c r="BM120" s="217" t="s">
        <v>2129</v>
      </c>
    </row>
    <row r="121" s="2" customFormat="1">
      <c r="A121" s="40"/>
      <c r="B121" s="41"/>
      <c r="C121" s="42"/>
      <c r="D121" s="219" t="s">
        <v>170</v>
      </c>
      <c r="E121" s="42"/>
      <c r="F121" s="220" t="s">
        <v>2130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170</v>
      </c>
      <c r="AU121" s="19" t="s">
        <v>87</v>
      </c>
    </row>
    <row r="122" s="2" customFormat="1" ht="16.5" customHeight="1">
      <c r="A122" s="40"/>
      <c r="B122" s="41"/>
      <c r="C122" s="247" t="s">
        <v>318</v>
      </c>
      <c r="D122" s="247" t="s">
        <v>176</v>
      </c>
      <c r="E122" s="248" t="s">
        <v>2131</v>
      </c>
      <c r="F122" s="249" t="s">
        <v>2132</v>
      </c>
      <c r="G122" s="250" t="s">
        <v>232</v>
      </c>
      <c r="H122" s="251">
        <v>1</v>
      </c>
      <c r="I122" s="252"/>
      <c r="J122" s="253">
        <f>ROUND(I122*H122,2)</f>
        <v>0</v>
      </c>
      <c r="K122" s="249" t="s">
        <v>21</v>
      </c>
      <c r="L122" s="254"/>
      <c r="M122" s="255" t="s">
        <v>21</v>
      </c>
      <c r="N122" s="256" t="s">
        <v>48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351</v>
      </c>
      <c r="AT122" s="217" t="s">
        <v>176</v>
      </c>
      <c r="AU122" s="217" t="s">
        <v>87</v>
      </c>
      <c r="AY122" s="19" t="s">
        <v>161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266</v>
      </c>
      <c r="BM122" s="217" t="s">
        <v>2133</v>
      </c>
    </row>
    <row r="123" s="2" customFormat="1" ht="21.75" customHeight="1">
      <c r="A123" s="40"/>
      <c r="B123" s="41"/>
      <c r="C123" s="247" t="s">
        <v>322</v>
      </c>
      <c r="D123" s="247" t="s">
        <v>176</v>
      </c>
      <c r="E123" s="248" t="s">
        <v>2134</v>
      </c>
      <c r="F123" s="249" t="s">
        <v>2135</v>
      </c>
      <c r="G123" s="250" t="s">
        <v>232</v>
      </c>
      <c r="H123" s="251">
        <v>1</v>
      </c>
      <c r="I123" s="252"/>
      <c r="J123" s="253">
        <f>ROUND(I123*H123,2)</f>
        <v>0</v>
      </c>
      <c r="K123" s="249" t="s">
        <v>21</v>
      </c>
      <c r="L123" s="254"/>
      <c r="M123" s="255" t="s">
        <v>21</v>
      </c>
      <c r="N123" s="256" t="s">
        <v>48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351</v>
      </c>
      <c r="AT123" s="217" t="s">
        <v>176</v>
      </c>
      <c r="AU123" s="217" t="s">
        <v>87</v>
      </c>
      <c r="AY123" s="19" t="s">
        <v>161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85</v>
      </c>
      <c r="BK123" s="218">
        <f>ROUND(I123*H123,2)</f>
        <v>0</v>
      </c>
      <c r="BL123" s="19" t="s">
        <v>266</v>
      </c>
      <c r="BM123" s="217" t="s">
        <v>2136</v>
      </c>
    </row>
    <row r="124" s="2" customFormat="1" ht="24.15" customHeight="1">
      <c r="A124" s="40"/>
      <c r="B124" s="41"/>
      <c r="C124" s="206" t="s">
        <v>328</v>
      </c>
      <c r="D124" s="206" t="s">
        <v>163</v>
      </c>
      <c r="E124" s="207" t="s">
        <v>2137</v>
      </c>
      <c r="F124" s="208" t="s">
        <v>2138</v>
      </c>
      <c r="G124" s="209" t="s">
        <v>232</v>
      </c>
      <c r="H124" s="210">
        <v>1</v>
      </c>
      <c r="I124" s="211"/>
      <c r="J124" s="212">
        <f>ROUND(I124*H124,2)</f>
        <v>0</v>
      </c>
      <c r="K124" s="208" t="s">
        <v>167</v>
      </c>
      <c r="L124" s="46"/>
      <c r="M124" s="213" t="s">
        <v>21</v>
      </c>
      <c r="N124" s="214" t="s">
        <v>48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266</v>
      </c>
      <c r="AT124" s="217" t="s">
        <v>163</v>
      </c>
      <c r="AU124" s="217" t="s">
        <v>87</v>
      </c>
      <c r="AY124" s="19" t="s">
        <v>161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266</v>
      </c>
      <c r="BM124" s="217" t="s">
        <v>2139</v>
      </c>
    </row>
    <row r="125" s="2" customFormat="1">
      <c r="A125" s="40"/>
      <c r="B125" s="41"/>
      <c r="C125" s="42"/>
      <c r="D125" s="219" t="s">
        <v>170</v>
      </c>
      <c r="E125" s="42"/>
      <c r="F125" s="220" t="s">
        <v>2140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170</v>
      </c>
      <c r="AU125" s="19" t="s">
        <v>87</v>
      </c>
    </row>
    <row r="126" s="2" customFormat="1" ht="16.5" customHeight="1">
      <c r="A126" s="40"/>
      <c r="B126" s="41"/>
      <c r="C126" s="247" t="s">
        <v>332</v>
      </c>
      <c r="D126" s="247" t="s">
        <v>176</v>
      </c>
      <c r="E126" s="248" t="s">
        <v>2141</v>
      </c>
      <c r="F126" s="249" t="s">
        <v>2142</v>
      </c>
      <c r="G126" s="250" t="s">
        <v>232</v>
      </c>
      <c r="H126" s="251">
        <v>1</v>
      </c>
      <c r="I126" s="252"/>
      <c r="J126" s="253">
        <f>ROUND(I126*H126,2)</f>
        <v>0</v>
      </c>
      <c r="K126" s="249" t="s">
        <v>21</v>
      </c>
      <c r="L126" s="254"/>
      <c r="M126" s="255" t="s">
        <v>21</v>
      </c>
      <c r="N126" s="256" t="s">
        <v>48</v>
      </c>
      <c r="O126" s="86"/>
      <c r="P126" s="215">
        <f>O126*H126</f>
        <v>0</v>
      </c>
      <c r="Q126" s="215">
        <v>0.00025000000000000001</v>
      </c>
      <c r="R126" s="215">
        <f>Q126*H126</f>
        <v>0.00025000000000000001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351</v>
      </c>
      <c r="AT126" s="217" t="s">
        <v>176</v>
      </c>
      <c r="AU126" s="217" t="s">
        <v>87</v>
      </c>
      <c r="AY126" s="19" t="s">
        <v>161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266</v>
      </c>
      <c r="BM126" s="217" t="s">
        <v>2143</v>
      </c>
    </row>
    <row r="127" s="2" customFormat="1" ht="16.5" customHeight="1">
      <c r="A127" s="40"/>
      <c r="B127" s="41"/>
      <c r="C127" s="206" t="s">
        <v>337</v>
      </c>
      <c r="D127" s="206" t="s">
        <v>163</v>
      </c>
      <c r="E127" s="207" t="s">
        <v>2144</v>
      </c>
      <c r="F127" s="208" t="s">
        <v>2145</v>
      </c>
      <c r="G127" s="209" t="s">
        <v>232</v>
      </c>
      <c r="H127" s="210">
        <v>1</v>
      </c>
      <c r="I127" s="211"/>
      <c r="J127" s="212">
        <f>ROUND(I127*H127,2)</f>
        <v>0</v>
      </c>
      <c r="K127" s="208" t="s">
        <v>167</v>
      </c>
      <c r="L127" s="46"/>
      <c r="M127" s="213" t="s">
        <v>21</v>
      </c>
      <c r="N127" s="214" t="s">
        <v>48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266</v>
      </c>
      <c r="AT127" s="217" t="s">
        <v>163</v>
      </c>
      <c r="AU127" s="217" t="s">
        <v>87</v>
      </c>
      <c r="AY127" s="19" t="s">
        <v>161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85</v>
      </c>
      <c r="BK127" s="218">
        <f>ROUND(I127*H127,2)</f>
        <v>0</v>
      </c>
      <c r="BL127" s="19" t="s">
        <v>266</v>
      </c>
      <c r="BM127" s="217" t="s">
        <v>2146</v>
      </c>
    </row>
    <row r="128" s="2" customFormat="1">
      <c r="A128" s="40"/>
      <c r="B128" s="41"/>
      <c r="C128" s="42"/>
      <c r="D128" s="219" t="s">
        <v>170</v>
      </c>
      <c r="E128" s="42"/>
      <c r="F128" s="220" t="s">
        <v>2147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170</v>
      </c>
      <c r="AU128" s="19" t="s">
        <v>87</v>
      </c>
    </row>
    <row r="129" s="2" customFormat="1" ht="16.5" customHeight="1">
      <c r="A129" s="40"/>
      <c r="B129" s="41"/>
      <c r="C129" s="247" t="s">
        <v>341</v>
      </c>
      <c r="D129" s="247" t="s">
        <v>176</v>
      </c>
      <c r="E129" s="248" t="s">
        <v>2148</v>
      </c>
      <c r="F129" s="249" t="s">
        <v>2149</v>
      </c>
      <c r="G129" s="250" t="s">
        <v>232</v>
      </c>
      <c r="H129" s="251">
        <v>1</v>
      </c>
      <c r="I129" s="252"/>
      <c r="J129" s="253">
        <f>ROUND(I129*H129,2)</f>
        <v>0</v>
      </c>
      <c r="K129" s="249" t="s">
        <v>21</v>
      </c>
      <c r="L129" s="254"/>
      <c r="M129" s="255" t="s">
        <v>21</v>
      </c>
      <c r="N129" s="256" t="s">
        <v>48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351</v>
      </c>
      <c r="AT129" s="217" t="s">
        <v>176</v>
      </c>
      <c r="AU129" s="217" t="s">
        <v>87</v>
      </c>
      <c r="AY129" s="19" t="s">
        <v>161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85</v>
      </c>
      <c r="BK129" s="218">
        <f>ROUND(I129*H129,2)</f>
        <v>0</v>
      </c>
      <c r="BL129" s="19" t="s">
        <v>266</v>
      </c>
      <c r="BM129" s="217" t="s">
        <v>2150</v>
      </c>
    </row>
    <row r="130" s="2" customFormat="1" ht="24.15" customHeight="1">
      <c r="A130" s="40"/>
      <c r="B130" s="41"/>
      <c r="C130" s="206" t="s">
        <v>347</v>
      </c>
      <c r="D130" s="206" t="s">
        <v>163</v>
      </c>
      <c r="E130" s="207" t="s">
        <v>2151</v>
      </c>
      <c r="F130" s="208" t="s">
        <v>2152</v>
      </c>
      <c r="G130" s="209" t="s">
        <v>232</v>
      </c>
      <c r="H130" s="210">
        <v>2</v>
      </c>
      <c r="I130" s="211"/>
      <c r="J130" s="212">
        <f>ROUND(I130*H130,2)</f>
        <v>0</v>
      </c>
      <c r="K130" s="208" t="s">
        <v>167</v>
      </c>
      <c r="L130" s="46"/>
      <c r="M130" s="213" t="s">
        <v>21</v>
      </c>
      <c r="N130" s="214" t="s">
        <v>48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266</v>
      </c>
      <c r="AT130" s="217" t="s">
        <v>163</v>
      </c>
      <c r="AU130" s="217" t="s">
        <v>87</v>
      </c>
      <c r="AY130" s="19" t="s">
        <v>161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85</v>
      </c>
      <c r="BK130" s="218">
        <f>ROUND(I130*H130,2)</f>
        <v>0</v>
      </c>
      <c r="BL130" s="19" t="s">
        <v>266</v>
      </c>
      <c r="BM130" s="217" t="s">
        <v>2153</v>
      </c>
    </row>
    <row r="131" s="2" customFormat="1">
      <c r="A131" s="40"/>
      <c r="B131" s="41"/>
      <c r="C131" s="42"/>
      <c r="D131" s="219" t="s">
        <v>170</v>
      </c>
      <c r="E131" s="42"/>
      <c r="F131" s="220" t="s">
        <v>2154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170</v>
      </c>
      <c r="AU131" s="19" t="s">
        <v>87</v>
      </c>
    </row>
    <row r="132" s="2" customFormat="1" ht="16.5" customHeight="1">
      <c r="A132" s="40"/>
      <c r="B132" s="41"/>
      <c r="C132" s="247" t="s">
        <v>351</v>
      </c>
      <c r="D132" s="247" t="s">
        <v>176</v>
      </c>
      <c r="E132" s="248" t="s">
        <v>2155</v>
      </c>
      <c r="F132" s="249" t="s">
        <v>2156</v>
      </c>
      <c r="G132" s="250" t="s">
        <v>232</v>
      </c>
      <c r="H132" s="251">
        <v>2</v>
      </c>
      <c r="I132" s="252"/>
      <c r="J132" s="253">
        <f>ROUND(I132*H132,2)</f>
        <v>0</v>
      </c>
      <c r="K132" s="249" t="s">
        <v>21</v>
      </c>
      <c r="L132" s="254"/>
      <c r="M132" s="255" t="s">
        <v>21</v>
      </c>
      <c r="N132" s="256" t="s">
        <v>48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351</v>
      </c>
      <c r="AT132" s="217" t="s">
        <v>176</v>
      </c>
      <c r="AU132" s="217" t="s">
        <v>87</v>
      </c>
      <c r="AY132" s="19" t="s">
        <v>161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85</v>
      </c>
      <c r="BK132" s="218">
        <f>ROUND(I132*H132,2)</f>
        <v>0</v>
      </c>
      <c r="BL132" s="19" t="s">
        <v>266</v>
      </c>
      <c r="BM132" s="217" t="s">
        <v>2157</v>
      </c>
    </row>
    <row r="133" s="2" customFormat="1" ht="16.5" customHeight="1">
      <c r="A133" s="40"/>
      <c r="B133" s="41"/>
      <c r="C133" s="206" t="s">
        <v>358</v>
      </c>
      <c r="D133" s="206" t="s">
        <v>163</v>
      </c>
      <c r="E133" s="207" t="s">
        <v>2158</v>
      </c>
      <c r="F133" s="208" t="s">
        <v>2159</v>
      </c>
      <c r="G133" s="209" t="s">
        <v>232</v>
      </c>
      <c r="H133" s="210">
        <v>1</v>
      </c>
      <c r="I133" s="211"/>
      <c r="J133" s="212">
        <f>ROUND(I133*H133,2)</f>
        <v>0</v>
      </c>
      <c r="K133" s="208" t="s">
        <v>167</v>
      </c>
      <c r="L133" s="46"/>
      <c r="M133" s="213" t="s">
        <v>21</v>
      </c>
      <c r="N133" s="214" t="s">
        <v>48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8.0000000000000007E-05</v>
      </c>
      <c r="T133" s="216">
        <f>S133*H133</f>
        <v>8.0000000000000007E-05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266</v>
      </c>
      <c r="AT133" s="217" t="s">
        <v>163</v>
      </c>
      <c r="AU133" s="217" t="s">
        <v>87</v>
      </c>
      <c r="AY133" s="19" t="s">
        <v>161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85</v>
      </c>
      <c r="BK133" s="218">
        <f>ROUND(I133*H133,2)</f>
        <v>0</v>
      </c>
      <c r="BL133" s="19" t="s">
        <v>266</v>
      </c>
      <c r="BM133" s="217" t="s">
        <v>2160</v>
      </c>
    </row>
    <row r="134" s="2" customFormat="1">
      <c r="A134" s="40"/>
      <c r="B134" s="41"/>
      <c r="C134" s="42"/>
      <c r="D134" s="219" t="s">
        <v>170</v>
      </c>
      <c r="E134" s="42"/>
      <c r="F134" s="220" t="s">
        <v>2161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170</v>
      </c>
      <c r="AU134" s="19" t="s">
        <v>87</v>
      </c>
    </row>
    <row r="135" s="2" customFormat="1" ht="16.5" customHeight="1">
      <c r="A135" s="40"/>
      <c r="B135" s="41"/>
      <c r="C135" s="247" t="s">
        <v>363</v>
      </c>
      <c r="D135" s="247" t="s">
        <v>176</v>
      </c>
      <c r="E135" s="248" t="s">
        <v>2162</v>
      </c>
      <c r="F135" s="249" t="s">
        <v>2163</v>
      </c>
      <c r="G135" s="250" t="s">
        <v>232</v>
      </c>
      <c r="H135" s="251">
        <v>1</v>
      </c>
      <c r="I135" s="252"/>
      <c r="J135" s="253">
        <f>ROUND(I135*H135,2)</f>
        <v>0</v>
      </c>
      <c r="K135" s="249" t="s">
        <v>21</v>
      </c>
      <c r="L135" s="254"/>
      <c r="M135" s="255" t="s">
        <v>21</v>
      </c>
      <c r="N135" s="256" t="s">
        <v>48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351</v>
      </c>
      <c r="AT135" s="217" t="s">
        <v>176</v>
      </c>
      <c r="AU135" s="217" t="s">
        <v>87</v>
      </c>
      <c r="AY135" s="19" t="s">
        <v>161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85</v>
      </c>
      <c r="BK135" s="218">
        <f>ROUND(I135*H135,2)</f>
        <v>0</v>
      </c>
      <c r="BL135" s="19" t="s">
        <v>266</v>
      </c>
      <c r="BM135" s="217" t="s">
        <v>2164</v>
      </c>
    </row>
    <row r="136" s="2" customFormat="1" ht="16.5" customHeight="1">
      <c r="A136" s="40"/>
      <c r="B136" s="41"/>
      <c r="C136" s="206" t="s">
        <v>368</v>
      </c>
      <c r="D136" s="206" t="s">
        <v>163</v>
      </c>
      <c r="E136" s="207" t="s">
        <v>2165</v>
      </c>
      <c r="F136" s="208" t="s">
        <v>2166</v>
      </c>
      <c r="G136" s="209" t="s">
        <v>232</v>
      </c>
      <c r="H136" s="210">
        <v>3</v>
      </c>
      <c r="I136" s="211"/>
      <c r="J136" s="212">
        <f>ROUND(I136*H136,2)</f>
        <v>0</v>
      </c>
      <c r="K136" s="208" t="s">
        <v>167</v>
      </c>
      <c r="L136" s="46"/>
      <c r="M136" s="213" t="s">
        <v>21</v>
      </c>
      <c r="N136" s="214" t="s">
        <v>48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266</v>
      </c>
      <c r="AT136" s="217" t="s">
        <v>163</v>
      </c>
      <c r="AU136" s="217" t="s">
        <v>87</v>
      </c>
      <c r="AY136" s="19" t="s">
        <v>161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85</v>
      </c>
      <c r="BK136" s="218">
        <f>ROUND(I136*H136,2)</f>
        <v>0</v>
      </c>
      <c r="BL136" s="19" t="s">
        <v>266</v>
      </c>
      <c r="BM136" s="217" t="s">
        <v>2167</v>
      </c>
    </row>
    <row r="137" s="2" customFormat="1">
      <c r="A137" s="40"/>
      <c r="B137" s="41"/>
      <c r="C137" s="42"/>
      <c r="D137" s="219" t="s">
        <v>170</v>
      </c>
      <c r="E137" s="42"/>
      <c r="F137" s="220" t="s">
        <v>2168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170</v>
      </c>
      <c r="AU137" s="19" t="s">
        <v>87</v>
      </c>
    </row>
    <row r="138" s="2" customFormat="1" ht="21.75" customHeight="1">
      <c r="A138" s="40"/>
      <c r="B138" s="41"/>
      <c r="C138" s="247" t="s">
        <v>372</v>
      </c>
      <c r="D138" s="247" t="s">
        <v>176</v>
      </c>
      <c r="E138" s="248" t="s">
        <v>2169</v>
      </c>
      <c r="F138" s="249" t="s">
        <v>2170</v>
      </c>
      <c r="G138" s="250" t="s">
        <v>232</v>
      </c>
      <c r="H138" s="251">
        <v>1</v>
      </c>
      <c r="I138" s="252"/>
      <c r="J138" s="253">
        <f>ROUND(I138*H138,2)</f>
        <v>0</v>
      </c>
      <c r="K138" s="249" t="s">
        <v>21</v>
      </c>
      <c r="L138" s="254"/>
      <c r="M138" s="255" t="s">
        <v>21</v>
      </c>
      <c r="N138" s="256" t="s">
        <v>48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351</v>
      </c>
      <c r="AT138" s="217" t="s">
        <v>176</v>
      </c>
      <c r="AU138" s="217" t="s">
        <v>87</v>
      </c>
      <c r="AY138" s="19" t="s">
        <v>161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266</v>
      </c>
      <c r="BM138" s="217" t="s">
        <v>2171</v>
      </c>
    </row>
    <row r="139" s="2" customFormat="1" ht="24.15" customHeight="1">
      <c r="A139" s="40"/>
      <c r="B139" s="41"/>
      <c r="C139" s="206" t="s">
        <v>378</v>
      </c>
      <c r="D139" s="206" t="s">
        <v>163</v>
      </c>
      <c r="E139" s="207" t="s">
        <v>2172</v>
      </c>
      <c r="F139" s="208" t="s">
        <v>2173</v>
      </c>
      <c r="G139" s="209" t="s">
        <v>199</v>
      </c>
      <c r="H139" s="210">
        <v>80</v>
      </c>
      <c r="I139" s="211"/>
      <c r="J139" s="212">
        <f>ROUND(I139*H139,2)</f>
        <v>0</v>
      </c>
      <c r="K139" s="208" t="s">
        <v>167</v>
      </c>
      <c r="L139" s="46"/>
      <c r="M139" s="213" t="s">
        <v>21</v>
      </c>
      <c r="N139" s="214" t="s">
        <v>48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266</v>
      </c>
      <c r="AT139" s="217" t="s">
        <v>163</v>
      </c>
      <c r="AU139" s="217" t="s">
        <v>87</v>
      </c>
      <c r="AY139" s="19" t="s">
        <v>161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85</v>
      </c>
      <c r="BK139" s="218">
        <f>ROUND(I139*H139,2)</f>
        <v>0</v>
      </c>
      <c r="BL139" s="19" t="s">
        <v>266</v>
      </c>
      <c r="BM139" s="217" t="s">
        <v>2174</v>
      </c>
    </row>
    <row r="140" s="2" customFormat="1">
      <c r="A140" s="40"/>
      <c r="B140" s="41"/>
      <c r="C140" s="42"/>
      <c r="D140" s="219" t="s">
        <v>170</v>
      </c>
      <c r="E140" s="42"/>
      <c r="F140" s="220" t="s">
        <v>2175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170</v>
      </c>
      <c r="AU140" s="19" t="s">
        <v>87</v>
      </c>
    </row>
    <row r="141" s="2" customFormat="1" ht="16.5" customHeight="1">
      <c r="A141" s="40"/>
      <c r="B141" s="41"/>
      <c r="C141" s="247" t="s">
        <v>384</v>
      </c>
      <c r="D141" s="247" t="s">
        <v>176</v>
      </c>
      <c r="E141" s="248" t="s">
        <v>2176</v>
      </c>
      <c r="F141" s="249" t="s">
        <v>2177</v>
      </c>
      <c r="G141" s="250" t="s">
        <v>537</v>
      </c>
      <c r="H141" s="251">
        <v>80</v>
      </c>
      <c r="I141" s="252"/>
      <c r="J141" s="253">
        <f>ROUND(I141*H141,2)</f>
        <v>0</v>
      </c>
      <c r="K141" s="249" t="s">
        <v>167</v>
      </c>
      <c r="L141" s="254"/>
      <c r="M141" s="255" t="s">
        <v>21</v>
      </c>
      <c r="N141" s="256" t="s">
        <v>48</v>
      </c>
      <c r="O141" s="86"/>
      <c r="P141" s="215">
        <f>O141*H141</f>
        <v>0</v>
      </c>
      <c r="Q141" s="215">
        <v>0.001</v>
      </c>
      <c r="R141" s="215">
        <f>Q141*H141</f>
        <v>0.080000000000000002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351</v>
      </c>
      <c r="AT141" s="217" t="s">
        <v>176</v>
      </c>
      <c r="AU141" s="217" t="s">
        <v>87</v>
      </c>
      <c r="AY141" s="19" t="s">
        <v>161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85</v>
      </c>
      <c r="BK141" s="218">
        <f>ROUND(I141*H141,2)</f>
        <v>0</v>
      </c>
      <c r="BL141" s="19" t="s">
        <v>266</v>
      </c>
      <c r="BM141" s="217" t="s">
        <v>2178</v>
      </c>
    </row>
    <row r="142" s="2" customFormat="1" ht="24.15" customHeight="1">
      <c r="A142" s="40"/>
      <c r="B142" s="41"/>
      <c r="C142" s="206" t="s">
        <v>392</v>
      </c>
      <c r="D142" s="206" t="s">
        <v>163</v>
      </c>
      <c r="E142" s="207" t="s">
        <v>2179</v>
      </c>
      <c r="F142" s="208" t="s">
        <v>2180</v>
      </c>
      <c r="G142" s="209" t="s">
        <v>199</v>
      </c>
      <c r="H142" s="210">
        <v>30</v>
      </c>
      <c r="I142" s="211"/>
      <c r="J142" s="212">
        <f>ROUND(I142*H142,2)</f>
        <v>0</v>
      </c>
      <c r="K142" s="208" t="s">
        <v>167</v>
      </c>
      <c r="L142" s="46"/>
      <c r="M142" s="213" t="s">
        <v>21</v>
      </c>
      <c r="N142" s="214" t="s">
        <v>48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266</v>
      </c>
      <c r="AT142" s="217" t="s">
        <v>163</v>
      </c>
      <c r="AU142" s="217" t="s">
        <v>87</v>
      </c>
      <c r="AY142" s="19" t="s">
        <v>161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85</v>
      </c>
      <c r="BK142" s="218">
        <f>ROUND(I142*H142,2)</f>
        <v>0</v>
      </c>
      <c r="BL142" s="19" t="s">
        <v>266</v>
      </c>
      <c r="BM142" s="217" t="s">
        <v>2181</v>
      </c>
    </row>
    <row r="143" s="2" customFormat="1">
      <c r="A143" s="40"/>
      <c r="B143" s="41"/>
      <c r="C143" s="42"/>
      <c r="D143" s="219" t="s">
        <v>170</v>
      </c>
      <c r="E143" s="42"/>
      <c r="F143" s="220" t="s">
        <v>2182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170</v>
      </c>
      <c r="AU143" s="19" t="s">
        <v>87</v>
      </c>
    </row>
    <row r="144" s="2" customFormat="1" ht="16.5" customHeight="1">
      <c r="A144" s="40"/>
      <c r="B144" s="41"/>
      <c r="C144" s="247" t="s">
        <v>396</v>
      </c>
      <c r="D144" s="247" t="s">
        <v>176</v>
      </c>
      <c r="E144" s="248" t="s">
        <v>2183</v>
      </c>
      <c r="F144" s="249" t="s">
        <v>2184</v>
      </c>
      <c r="G144" s="250" t="s">
        <v>537</v>
      </c>
      <c r="H144" s="251">
        <v>10</v>
      </c>
      <c r="I144" s="252"/>
      <c r="J144" s="253">
        <f>ROUND(I144*H144,2)</f>
        <v>0</v>
      </c>
      <c r="K144" s="249" t="s">
        <v>167</v>
      </c>
      <c r="L144" s="254"/>
      <c r="M144" s="255" t="s">
        <v>21</v>
      </c>
      <c r="N144" s="256" t="s">
        <v>48</v>
      </c>
      <c r="O144" s="86"/>
      <c r="P144" s="215">
        <f>O144*H144</f>
        <v>0</v>
      </c>
      <c r="Q144" s="215">
        <v>0.001</v>
      </c>
      <c r="R144" s="215">
        <f>Q144*H144</f>
        <v>0.01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351</v>
      </c>
      <c r="AT144" s="217" t="s">
        <v>176</v>
      </c>
      <c r="AU144" s="217" t="s">
        <v>87</v>
      </c>
      <c r="AY144" s="19" t="s">
        <v>161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85</v>
      </c>
      <c r="BK144" s="218">
        <f>ROUND(I144*H144,2)</f>
        <v>0</v>
      </c>
      <c r="BL144" s="19" t="s">
        <v>266</v>
      </c>
      <c r="BM144" s="217" t="s">
        <v>2185</v>
      </c>
    </row>
    <row r="145" s="2" customFormat="1" ht="16.5" customHeight="1">
      <c r="A145" s="40"/>
      <c r="B145" s="41"/>
      <c r="C145" s="206" t="s">
        <v>400</v>
      </c>
      <c r="D145" s="206" t="s">
        <v>163</v>
      </c>
      <c r="E145" s="207" t="s">
        <v>2186</v>
      </c>
      <c r="F145" s="208" t="s">
        <v>2187</v>
      </c>
      <c r="G145" s="209" t="s">
        <v>232</v>
      </c>
      <c r="H145" s="210">
        <v>10</v>
      </c>
      <c r="I145" s="211"/>
      <c r="J145" s="212">
        <f>ROUND(I145*H145,2)</f>
        <v>0</v>
      </c>
      <c r="K145" s="208" t="s">
        <v>167</v>
      </c>
      <c r="L145" s="46"/>
      <c r="M145" s="213" t="s">
        <v>21</v>
      </c>
      <c r="N145" s="214" t="s">
        <v>48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266</v>
      </c>
      <c r="AT145" s="217" t="s">
        <v>163</v>
      </c>
      <c r="AU145" s="217" t="s">
        <v>87</v>
      </c>
      <c r="AY145" s="19" t="s">
        <v>161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85</v>
      </c>
      <c r="BK145" s="218">
        <f>ROUND(I145*H145,2)</f>
        <v>0</v>
      </c>
      <c r="BL145" s="19" t="s">
        <v>266</v>
      </c>
      <c r="BM145" s="217" t="s">
        <v>2188</v>
      </c>
    </row>
    <row r="146" s="2" customFormat="1">
      <c r="A146" s="40"/>
      <c r="B146" s="41"/>
      <c r="C146" s="42"/>
      <c r="D146" s="219" t="s">
        <v>170</v>
      </c>
      <c r="E146" s="42"/>
      <c r="F146" s="220" t="s">
        <v>2189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170</v>
      </c>
      <c r="AU146" s="19" t="s">
        <v>87</v>
      </c>
    </row>
    <row r="147" s="2" customFormat="1" ht="16.5" customHeight="1">
      <c r="A147" s="40"/>
      <c r="B147" s="41"/>
      <c r="C147" s="247" t="s">
        <v>410</v>
      </c>
      <c r="D147" s="247" t="s">
        <v>176</v>
      </c>
      <c r="E147" s="248" t="s">
        <v>2190</v>
      </c>
      <c r="F147" s="249" t="s">
        <v>2191</v>
      </c>
      <c r="G147" s="250" t="s">
        <v>232</v>
      </c>
      <c r="H147" s="251">
        <v>10</v>
      </c>
      <c r="I147" s="252"/>
      <c r="J147" s="253">
        <f>ROUND(I147*H147,2)</f>
        <v>0</v>
      </c>
      <c r="K147" s="249" t="s">
        <v>21</v>
      </c>
      <c r="L147" s="254"/>
      <c r="M147" s="255" t="s">
        <v>21</v>
      </c>
      <c r="N147" s="256" t="s">
        <v>48</v>
      </c>
      <c r="O147" s="86"/>
      <c r="P147" s="215">
        <f>O147*H147</f>
        <v>0</v>
      </c>
      <c r="Q147" s="215">
        <v>0.00012</v>
      </c>
      <c r="R147" s="215">
        <f>Q147*H147</f>
        <v>0.0012000000000000001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351</v>
      </c>
      <c r="AT147" s="217" t="s">
        <v>176</v>
      </c>
      <c r="AU147" s="217" t="s">
        <v>87</v>
      </c>
      <c r="AY147" s="19" t="s">
        <v>161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85</v>
      </c>
      <c r="BK147" s="218">
        <f>ROUND(I147*H147,2)</f>
        <v>0</v>
      </c>
      <c r="BL147" s="19" t="s">
        <v>266</v>
      </c>
      <c r="BM147" s="217" t="s">
        <v>2192</v>
      </c>
    </row>
    <row r="148" s="2" customFormat="1" ht="16.5" customHeight="1">
      <c r="A148" s="40"/>
      <c r="B148" s="41"/>
      <c r="C148" s="247" t="s">
        <v>417</v>
      </c>
      <c r="D148" s="247" t="s">
        <v>176</v>
      </c>
      <c r="E148" s="248" t="s">
        <v>2193</v>
      </c>
      <c r="F148" s="249" t="s">
        <v>2194</v>
      </c>
      <c r="G148" s="250" t="s">
        <v>232</v>
      </c>
      <c r="H148" s="251">
        <v>12</v>
      </c>
      <c r="I148" s="252"/>
      <c r="J148" s="253">
        <f>ROUND(I148*H148,2)</f>
        <v>0</v>
      </c>
      <c r="K148" s="249" t="s">
        <v>21</v>
      </c>
      <c r="L148" s="254"/>
      <c r="M148" s="255" t="s">
        <v>21</v>
      </c>
      <c r="N148" s="256" t="s">
        <v>48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351</v>
      </c>
      <c r="AT148" s="217" t="s">
        <v>176</v>
      </c>
      <c r="AU148" s="217" t="s">
        <v>87</v>
      </c>
      <c r="AY148" s="19" t="s">
        <v>161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85</v>
      </c>
      <c r="BK148" s="218">
        <f>ROUND(I148*H148,2)</f>
        <v>0</v>
      </c>
      <c r="BL148" s="19" t="s">
        <v>266</v>
      </c>
      <c r="BM148" s="217" t="s">
        <v>2195</v>
      </c>
    </row>
    <row r="149" s="2" customFormat="1" ht="16.5" customHeight="1">
      <c r="A149" s="40"/>
      <c r="B149" s="41"/>
      <c r="C149" s="206" t="s">
        <v>424</v>
      </c>
      <c r="D149" s="206" t="s">
        <v>163</v>
      </c>
      <c r="E149" s="207" t="s">
        <v>2196</v>
      </c>
      <c r="F149" s="208" t="s">
        <v>2197</v>
      </c>
      <c r="G149" s="209" t="s">
        <v>232</v>
      </c>
      <c r="H149" s="210">
        <v>12</v>
      </c>
      <c r="I149" s="211"/>
      <c r="J149" s="212">
        <f>ROUND(I149*H149,2)</f>
        <v>0</v>
      </c>
      <c r="K149" s="208" t="s">
        <v>167</v>
      </c>
      <c r="L149" s="46"/>
      <c r="M149" s="213" t="s">
        <v>21</v>
      </c>
      <c r="N149" s="214" t="s">
        <v>48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266</v>
      </c>
      <c r="AT149" s="217" t="s">
        <v>163</v>
      </c>
      <c r="AU149" s="217" t="s">
        <v>87</v>
      </c>
      <c r="AY149" s="19" t="s">
        <v>161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85</v>
      </c>
      <c r="BK149" s="218">
        <f>ROUND(I149*H149,2)</f>
        <v>0</v>
      </c>
      <c r="BL149" s="19" t="s">
        <v>266</v>
      </c>
      <c r="BM149" s="217" t="s">
        <v>2198</v>
      </c>
    </row>
    <row r="150" s="2" customFormat="1">
      <c r="A150" s="40"/>
      <c r="B150" s="41"/>
      <c r="C150" s="42"/>
      <c r="D150" s="219" t="s">
        <v>170</v>
      </c>
      <c r="E150" s="42"/>
      <c r="F150" s="220" t="s">
        <v>2199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170</v>
      </c>
      <c r="AU150" s="19" t="s">
        <v>87</v>
      </c>
    </row>
    <row r="151" s="2" customFormat="1" ht="24.15" customHeight="1">
      <c r="A151" s="40"/>
      <c r="B151" s="41"/>
      <c r="C151" s="206" t="s">
        <v>433</v>
      </c>
      <c r="D151" s="206" t="s">
        <v>163</v>
      </c>
      <c r="E151" s="207" t="s">
        <v>513</v>
      </c>
      <c r="F151" s="208" t="s">
        <v>514</v>
      </c>
      <c r="G151" s="209" t="s">
        <v>166</v>
      </c>
      <c r="H151" s="210">
        <v>0.14999999999999999</v>
      </c>
      <c r="I151" s="211"/>
      <c r="J151" s="212">
        <f>ROUND(I151*H151,2)</f>
        <v>0</v>
      </c>
      <c r="K151" s="208" t="s">
        <v>167</v>
      </c>
      <c r="L151" s="46"/>
      <c r="M151" s="213" t="s">
        <v>21</v>
      </c>
      <c r="N151" s="214" t="s">
        <v>48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266</v>
      </c>
      <c r="AT151" s="217" t="s">
        <v>163</v>
      </c>
      <c r="AU151" s="217" t="s">
        <v>87</v>
      </c>
      <c r="AY151" s="19" t="s">
        <v>161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85</v>
      </c>
      <c r="BK151" s="218">
        <f>ROUND(I151*H151,2)</f>
        <v>0</v>
      </c>
      <c r="BL151" s="19" t="s">
        <v>266</v>
      </c>
      <c r="BM151" s="217" t="s">
        <v>2200</v>
      </c>
    </row>
    <row r="152" s="2" customFormat="1">
      <c r="A152" s="40"/>
      <c r="B152" s="41"/>
      <c r="C152" s="42"/>
      <c r="D152" s="219" t="s">
        <v>170</v>
      </c>
      <c r="E152" s="42"/>
      <c r="F152" s="220" t="s">
        <v>516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170</v>
      </c>
      <c r="AU152" s="19" t="s">
        <v>87</v>
      </c>
    </row>
    <row r="153" s="12" customFormat="1" ht="25.92" customHeight="1">
      <c r="A153" s="12"/>
      <c r="B153" s="190"/>
      <c r="C153" s="191"/>
      <c r="D153" s="192" t="s">
        <v>76</v>
      </c>
      <c r="E153" s="193" t="s">
        <v>176</v>
      </c>
      <c r="F153" s="193" t="s">
        <v>574</v>
      </c>
      <c r="G153" s="191"/>
      <c r="H153" s="191"/>
      <c r="I153" s="194"/>
      <c r="J153" s="195">
        <f>BK153</f>
        <v>0</v>
      </c>
      <c r="K153" s="191"/>
      <c r="L153" s="196"/>
      <c r="M153" s="197"/>
      <c r="N153" s="198"/>
      <c r="O153" s="198"/>
      <c r="P153" s="199">
        <f>P154</f>
        <v>0</v>
      </c>
      <c r="Q153" s="198"/>
      <c r="R153" s="199">
        <f>R154</f>
        <v>0.52200000000000002</v>
      </c>
      <c r="S153" s="198"/>
      <c r="T153" s="200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183</v>
      </c>
      <c r="AT153" s="202" t="s">
        <v>76</v>
      </c>
      <c r="AU153" s="202" t="s">
        <v>77</v>
      </c>
      <c r="AY153" s="201" t="s">
        <v>161</v>
      </c>
      <c r="BK153" s="203">
        <f>BK154</f>
        <v>0</v>
      </c>
    </row>
    <row r="154" s="12" customFormat="1" ht="22.8" customHeight="1">
      <c r="A154" s="12"/>
      <c r="B154" s="190"/>
      <c r="C154" s="191"/>
      <c r="D154" s="192" t="s">
        <v>76</v>
      </c>
      <c r="E154" s="204" t="s">
        <v>601</v>
      </c>
      <c r="F154" s="204" t="s">
        <v>602</v>
      </c>
      <c r="G154" s="191"/>
      <c r="H154" s="191"/>
      <c r="I154" s="194"/>
      <c r="J154" s="205">
        <f>BK154</f>
        <v>0</v>
      </c>
      <c r="K154" s="191"/>
      <c r="L154" s="196"/>
      <c r="M154" s="197"/>
      <c r="N154" s="198"/>
      <c r="O154" s="198"/>
      <c r="P154" s="199">
        <f>SUM(P155:P174)</f>
        <v>0</v>
      </c>
      <c r="Q154" s="198"/>
      <c r="R154" s="199">
        <f>SUM(R155:R174)</f>
        <v>0.52200000000000002</v>
      </c>
      <c r="S154" s="198"/>
      <c r="T154" s="200">
        <f>SUM(T155:T174)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183</v>
      </c>
      <c r="AT154" s="202" t="s">
        <v>76</v>
      </c>
      <c r="AU154" s="202" t="s">
        <v>85</v>
      </c>
      <c r="AY154" s="201" t="s">
        <v>161</v>
      </c>
      <c r="BK154" s="203">
        <f>SUM(BK155:BK174)</f>
        <v>0</v>
      </c>
    </row>
    <row r="155" s="2" customFormat="1" ht="16.5" customHeight="1">
      <c r="A155" s="40"/>
      <c r="B155" s="41"/>
      <c r="C155" s="247" t="s">
        <v>443</v>
      </c>
      <c r="D155" s="247" t="s">
        <v>176</v>
      </c>
      <c r="E155" s="248" t="s">
        <v>2201</v>
      </c>
      <c r="F155" s="249" t="s">
        <v>2202</v>
      </c>
      <c r="G155" s="250" t="s">
        <v>232</v>
      </c>
      <c r="H155" s="251">
        <v>3</v>
      </c>
      <c r="I155" s="252"/>
      <c r="J155" s="253">
        <f>ROUND(I155*H155,2)</f>
        <v>0</v>
      </c>
      <c r="K155" s="249" t="s">
        <v>21</v>
      </c>
      <c r="L155" s="254"/>
      <c r="M155" s="255" t="s">
        <v>21</v>
      </c>
      <c r="N155" s="256" t="s">
        <v>48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2203</v>
      </c>
      <c r="AT155" s="217" t="s">
        <v>176</v>
      </c>
      <c r="AU155" s="217" t="s">
        <v>87</v>
      </c>
      <c r="AY155" s="19" t="s">
        <v>161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85</v>
      </c>
      <c r="BK155" s="218">
        <f>ROUND(I155*H155,2)</f>
        <v>0</v>
      </c>
      <c r="BL155" s="19" t="s">
        <v>552</v>
      </c>
      <c r="BM155" s="217" t="s">
        <v>2204</v>
      </c>
    </row>
    <row r="156" s="2" customFormat="1" ht="16.5" customHeight="1">
      <c r="A156" s="40"/>
      <c r="B156" s="41"/>
      <c r="C156" s="206" t="s">
        <v>448</v>
      </c>
      <c r="D156" s="206" t="s">
        <v>163</v>
      </c>
      <c r="E156" s="207" t="s">
        <v>2205</v>
      </c>
      <c r="F156" s="208" t="s">
        <v>2206</v>
      </c>
      <c r="G156" s="209" t="s">
        <v>232</v>
      </c>
      <c r="H156" s="210">
        <v>4</v>
      </c>
      <c r="I156" s="211"/>
      <c r="J156" s="212">
        <f>ROUND(I156*H156,2)</f>
        <v>0</v>
      </c>
      <c r="K156" s="208" t="s">
        <v>167</v>
      </c>
      <c r="L156" s="46"/>
      <c r="M156" s="213" t="s">
        <v>21</v>
      </c>
      <c r="N156" s="214" t="s">
        <v>48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552</v>
      </c>
      <c r="AT156" s="217" t="s">
        <v>163</v>
      </c>
      <c r="AU156" s="217" t="s">
        <v>87</v>
      </c>
      <c r="AY156" s="19" t="s">
        <v>161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85</v>
      </c>
      <c r="BK156" s="218">
        <f>ROUND(I156*H156,2)</f>
        <v>0</v>
      </c>
      <c r="BL156" s="19" t="s">
        <v>552</v>
      </c>
      <c r="BM156" s="217" t="s">
        <v>2207</v>
      </c>
    </row>
    <row r="157" s="2" customFormat="1">
      <c r="A157" s="40"/>
      <c r="B157" s="41"/>
      <c r="C157" s="42"/>
      <c r="D157" s="219" t="s">
        <v>170</v>
      </c>
      <c r="E157" s="42"/>
      <c r="F157" s="220" t="s">
        <v>2208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170</v>
      </c>
      <c r="AU157" s="19" t="s">
        <v>87</v>
      </c>
    </row>
    <row r="158" s="2" customFormat="1" ht="16.5" customHeight="1">
      <c r="A158" s="40"/>
      <c r="B158" s="41"/>
      <c r="C158" s="247" t="s">
        <v>455</v>
      </c>
      <c r="D158" s="247" t="s">
        <v>176</v>
      </c>
      <c r="E158" s="248" t="s">
        <v>2209</v>
      </c>
      <c r="F158" s="249" t="s">
        <v>2210</v>
      </c>
      <c r="G158" s="250" t="s">
        <v>232</v>
      </c>
      <c r="H158" s="251">
        <v>4</v>
      </c>
      <c r="I158" s="252"/>
      <c r="J158" s="253">
        <f>ROUND(I158*H158,2)</f>
        <v>0</v>
      </c>
      <c r="K158" s="249" t="s">
        <v>21</v>
      </c>
      <c r="L158" s="254"/>
      <c r="M158" s="255" t="s">
        <v>21</v>
      </c>
      <c r="N158" s="256" t="s">
        <v>48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2203</v>
      </c>
      <c r="AT158" s="217" t="s">
        <v>176</v>
      </c>
      <c r="AU158" s="217" t="s">
        <v>87</v>
      </c>
      <c r="AY158" s="19" t="s">
        <v>161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85</v>
      </c>
      <c r="BK158" s="218">
        <f>ROUND(I158*H158,2)</f>
        <v>0</v>
      </c>
      <c r="BL158" s="19" t="s">
        <v>552</v>
      </c>
      <c r="BM158" s="217" t="s">
        <v>2211</v>
      </c>
    </row>
    <row r="159" s="2" customFormat="1" ht="16.5" customHeight="1">
      <c r="A159" s="40"/>
      <c r="B159" s="41"/>
      <c r="C159" s="206" t="s">
        <v>461</v>
      </c>
      <c r="D159" s="206" t="s">
        <v>163</v>
      </c>
      <c r="E159" s="207" t="s">
        <v>2212</v>
      </c>
      <c r="F159" s="208" t="s">
        <v>2213</v>
      </c>
      <c r="G159" s="209" t="s">
        <v>232</v>
      </c>
      <c r="H159" s="210">
        <v>1</v>
      </c>
      <c r="I159" s="211"/>
      <c r="J159" s="212">
        <f>ROUND(I159*H159,2)</f>
        <v>0</v>
      </c>
      <c r="K159" s="208" t="s">
        <v>167</v>
      </c>
      <c r="L159" s="46"/>
      <c r="M159" s="213" t="s">
        <v>21</v>
      </c>
      <c r="N159" s="214" t="s">
        <v>48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552</v>
      </c>
      <c r="AT159" s="217" t="s">
        <v>163</v>
      </c>
      <c r="AU159" s="217" t="s">
        <v>87</v>
      </c>
      <c r="AY159" s="19" t="s">
        <v>161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85</v>
      </c>
      <c r="BK159" s="218">
        <f>ROUND(I159*H159,2)</f>
        <v>0</v>
      </c>
      <c r="BL159" s="19" t="s">
        <v>552</v>
      </c>
      <c r="BM159" s="217" t="s">
        <v>2214</v>
      </c>
    </row>
    <row r="160" s="2" customFormat="1">
      <c r="A160" s="40"/>
      <c r="B160" s="41"/>
      <c r="C160" s="42"/>
      <c r="D160" s="219" t="s">
        <v>170</v>
      </c>
      <c r="E160" s="42"/>
      <c r="F160" s="220" t="s">
        <v>2215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170</v>
      </c>
      <c r="AU160" s="19" t="s">
        <v>87</v>
      </c>
    </row>
    <row r="161" s="2" customFormat="1" ht="16.5" customHeight="1">
      <c r="A161" s="40"/>
      <c r="B161" s="41"/>
      <c r="C161" s="247" t="s">
        <v>469</v>
      </c>
      <c r="D161" s="247" t="s">
        <v>176</v>
      </c>
      <c r="E161" s="248" t="s">
        <v>2216</v>
      </c>
      <c r="F161" s="249" t="s">
        <v>2217</v>
      </c>
      <c r="G161" s="250" t="s">
        <v>232</v>
      </c>
      <c r="H161" s="251">
        <v>3</v>
      </c>
      <c r="I161" s="252"/>
      <c r="J161" s="253">
        <f>ROUND(I161*H161,2)</f>
        <v>0</v>
      </c>
      <c r="K161" s="249" t="s">
        <v>21</v>
      </c>
      <c r="L161" s="254"/>
      <c r="M161" s="255" t="s">
        <v>21</v>
      </c>
      <c r="N161" s="256" t="s">
        <v>48</v>
      </c>
      <c r="O161" s="86"/>
      <c r="P161" s="215">
        <f>O161*H161</f>
        <v>0</v>
      </c>
      <c r="Q161" s="215">
        <v>0.040000000000000001</v>
      </c>
      <c r="R161" s="215">
        <f>Q161*H161</f>
        <v>0.12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351</v>
      </c>
      <c r="AT161" s="217" t="s">
        <v>176</v>
      </c>
      <c r="AU161" s="217" t="s">
        <v>87</v>
      </c>
      <c r="AY161" s="19" t="s">
        <v>161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85</v>
      </c>
      <c r="BK161" s="218">
        <f>ROUND(I161*H161,2)</f>
        <v>0</v>
      </c>
      <c r="BL161" s="19" t="s">
        <v>266</v>
      </c>
      <c r="BM161" s="217" t="s">
        <v>2218</v>
      </c>
    </row>
    <row r="162" s="2" customFormat="1" ht="16.5" customHeight="1">
      <c r="A162" s="40"/>
      <c r="B162" s="41"/>
      <c r="C162" s="206" t="s">
        <v>478</v>
      </c>
      <c r="D162" s="206" t="s">
        <v>163</v>
      </c>
      <c r="E162" s="207" t="s">
        <v>2219</v>
      </c>
      <c r="F162" s="208" t="s">
        <v>2220</v>
      </c>
      <c r="G162" s="209" t="s">
        <v>232</v>
      </c>
      <c r="H162" s="210">
        <v>2</v>
      </c>
      <c r="I162" s="211"/>
      <c r="J162" s="212">
        <f>ROUND(I162*H162,2)</f>
        <v>0</v>
      </c>
      <c r="K162" s="208" t="s">
        <v>167</v>
      </c>
      <c r="L162" s="46"/>
      <c r="M162" s="213" t="s">
        <v>21</v>
      </c>
      <c r="N162" s="214" t="s">
        <v>48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552</v>
      </c>
      <c r="AT162" s="217" t="s">
        <v>163</v>
      </c>
      <c r="AU162" s="217" t="s">
        <v>87</v>
      </c>
      <c r="AY162" s="19" t="s">
        <v>161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85</v>
      </c>
      <c r="BK162" s="218">
        <f>ROUND(I162*H162,2)</f>
        <v>0</v>
      </c>
      <c r="BL162" s="19" t="s">
        <v>552</v>
      </c>
      <c r="BM162" s="217" t="s">
        <v>2221</v>
      </c>
    </row>
    <row r="163" s="2" customFormat="1">
      <c r="A163" s="40"/>
      <c r="B163" s="41"/>
      <c r="C163" s="42"/>
      <c r="D163" s="219" t="s">
        <v>170</v>
      </c>
      <c r="E163" s="42"/>
      <c r="F163" s="220" t="s">
        <v>2222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170</v>
      </c>
      <c r="AU163" s="19" t="s">
        <v>87</v>
      </c>
    </row>
    <row r="164" s="2" customFormat="1" ht="16.5" customHeight="1">
      <c r="A164" s="40"/>
      <c r="B164" s="41"/>
      <c r="C164" s="247" t="s">
        <v>485</v>
      </c>
      <c r="D164" s="247" t="s">
        <v>176</v>
      </c>
      <c r="E164" s="248" t="s">
        <v>2223</v>
      </c>
      <c r="F164" s="249" t="s">
        <v>2224</v>
      </c>
      <c r="G164" s="250" t="s">
        <v>232</v>
      </c>
      <c r="H164" s="251">
        <v>2</v>
      </c>
      <c r="I164" s="252"/>
      <c r="J164" s="253">
        <f>ROUND(I164*H164,2)</f>
        <v>0</v>
      </c>
      <c r="K164" s="249" t="s">
        <v>21</v>
      </c>
      <c r="L164" s="254"/>
      <c r="M164" s="255" t="s">
        <v>21</v>
      </c>
      <c r="N164" s="256" t="s">
        <v>48</v>
      </c>
      <c r="O164" s="86"/>
      <c r="P164" s="215">
        <f>O164*H164</f>
        <v>0</v>
      </c>
      <c r="Q164" s="215">
        <v>0.20100000000000001</v>
      </c>
      <c r="R164" s="215">
        <f>Q164*H164</f>
        <v>0.40200000000000002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2203</v>
      </c>
      <c r="AT164" s="217" t="s">
        <v>176</v>
      </c>
      <c r="AU164" s="217" t="s">
        <v>87</v>
      </c>
      <c r="AY164" s="19" t="s">
        <v>161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85</v>
      </c>
      <c r="BK164" s="218">
        <f>ROUND(I164*H164,2)</f>
        <v>0</v>
      </c>
      <c r="BL164" s="19" t="s">
        <v>552</v>
      </c>
      <c r="BM164" s="217" t="s">
        <v>2225</v>
      </c>
    </row>
    <row r="165" s="2" customFormat="1" ht="16.5" customHeight="1">
      <c r="A165" s="40"/>
      <c r="B165" s="41"/>
      <c r="C165" s="206" t="s">
        <v>489</v>
      </c>
      <c r="D165" s="206" t="s">
        <v>163</v>
      </c>
      <c r="E165" s="207" t="s">
        <v>2226</v>
      </c>
      <c r="F165" s="208" t="s">
        <v>2227</v>
      </c>
      <c r="G165" s="209" t="s">
        <v>232</v>
      </c>
      <c r="H165" s="210">
        <v>3</v>
      </c>
      <c r="I165" s="211"/>
      <c r="J165" s="212">
        <f>ROUND(I165*H165,2)</f>
        <v>0</v>
      </c>
      <c r="K165" s="208" t="s">
        <v>167</v>
      </c>
      <c r="L165" s="46"/>
      <c r="M165" s="213" t="s">
        <v>21</v>
      </c>
      <c r="N165" s="214" t="s">
        <v>48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552</v>
      </c>
      <c r="AT165" s="217" t="s">
        <v>163</v>
      </c>
      <c r="AU165" s="217" t="s">
        <v>87</v>
      </c>
      <c r="AY165" s="19" t="s">
        <v>161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85</v>
      </c>
      <c r="BK165" s="218">
        <f>ROUND(I165*H165,2)</f>
        <v>0</v>
      </c>
      <c r="BL165" s="19" t="s">
        <v>552</v>
      </c>
      <c r="BM165" s="217" t="s">
        <v>2228</v>
      </c>
    </row>
    <row r="166" s="2" customFormat="1">
      <c r="A166" s="40"/>
      <c r="B166" s="41"/>
      <c r="C166" s="42"/>
      <c r="D166" s="219" t="s">
        <v>170</v>
      </c>
      <c r="E166" s="42"/>
      <c r="F166" s="220" t="s">
        <v>2229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170</v>
      </c>
      <c r="AU166" s="19" t="s">
        <v>87</v>
      </c>
    </row>
    <row r="167" s="2" customFormat="1" ht="24.15" customHeight="1">
      <c r="A167" s="40"/>
      <c r="B167" s="41"/>
      <c r="C167" s="206" t="s">
        <v>495</v>
      </c>
      <c r="D167" s="206" t="s">
        <v>163</v>
      </c>
      <c r="E167" s="207" t="s">
        <v>2230</v>
      </c>
      <c r="F167" s="208" t="s">
        <v>2231</v>
      </c>
      <c r="G167" s="209" t="s">
        <v>232</v>
      </c>
      <c r="H167" s="210">
        <v>1</v>
      </c>
      <c r="I167" s="211"/>
      <c r="J167" s="212">
        <f>ROUND(I167*H167,2)</f>
        <v>0</v>
      </c>
      <c r="K167" s="208" t="s">
        <v>167</v>
      </c>
      <c r="L167" s="46"/>
      <c r="M167" s="213" t="s">
        <v>21</v>
      </c>
      <c r="N167" s="214" t="s">
        <v>48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552</v>
      </c>
      <c r="AT167" s="217" t="s">
        <v>163</v>
      </c>
      <c r="AU167" s="217" t="s">
        <v>87</v>
      </c>
      <c r="AY167" s="19" t="s">
        <v>161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85</v>
      </c>
      <c r="BK167" s="218">
        <f>ROUND(I167*H167,2)</f>
        <v>0</v>
      </c>
      <c r="BL167" s="19" t="s">
        <v>552</v>
      </c>
      <c r="BM167" s="217" t="s">
        <v>2232</v>
      </c>
    </row>
    <row r="168" s="2" customFormat="1">
      <c r="A168" s="40"/>
      <c r="B168" s="41"/>
      <c r="C168" s="42"/>
      <c r="D168" s="219" t="s">
        <v>170</v>
      </c>
      <c r="E168" s="42"/>
      <c r="F168" s="220" t="s">
        <v>2233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170</v>
      </c>
      <c r="AU168" s="19" t="s">
        <v>87</v>
      </c>
    </row>
    <row r="169" s="2" customFormat="1" ht="24.15" customHeight="1">
      <c r="A169" s="40"/>
      <c r="B169" s="41"/>
      <c r="C169" s="206" t="s">
        <v>501</v>
      </c>
      <c r="D169" s="206" t="s">
        <v>163</v>
      </c>
      <c r="E169" s="207" t="s">
        <v>2234</v>
      </c>
      <c r="F169" s="208" t="s">
        <v>2235</v>
      </c>
      <c r="G169" s="209" t="s">
        <v>199</v>
      </c>
      <c r="H169" s="210">
        <v>230</v>
      </c>
      <c r="I169" s="211"/>
      <c r="J169" s="212">
        <f>ROUND(I169*H169,2)</f>
        <v>0</v>
      </c>
      <c r="K169" s="208" t="s">
        <v>167</v>
      </c>
      <c r="L169" s="46"/>
      <c r="M169" s="213" t="s">
        <v>21</v>
      </c>
      <c r="N169" s="214" t="s">
        <v>48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552</v>
      </c>
      <c r="AT169" s="217" t="s">
        <v>163</v>
      </c>
      <c r="AU169" s="217" t="s">
        <v>87</v>
      </c>
      <c r="AY169" s="19" t="s">
        <v>161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85</v>
      </c>
      <c r="BK169" s="218">
        <f>ROUND(I169*H169,2)</f>
        <v>0</v>
      </c>
      <c r="BL169" s="19" t="s">
        <v>552</v>
      </c>
      <c r="BM169" s="217" t="s">
        <v>2236</v>
      </c>
    </row>
    <row r="170" s="2" customFormat="1">
      <c r="A170" s="40"/>
      <c r="B170" s="41"/>
      <c r="C170" s="42"/>
      <c r="D170" s="219" t="s">
        <v>170</v>
      </c>
      <c r="E170" s="42"/>
      <c r="F170" s="220" t="s">
        <v>2237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170</v>
      </c>
      <c r="AU170" s="19" t="s">
        <v>87</v>
      </c>
    </row>
    <row r="171" s="2" customFormat="1" ht="24.15" customHeight="1">
      <c r="A171" s="40"/>
      <c r="B171" s="41"/>
      <c r="C171" s="206" t="s">
        <v>506</v>
      </c>
      <c r="D171" s="206" t="s">
        <v>163</v>
      </c>
      <c r="E171" s="207" t="s">
        <v>2238</v>
      </c>
      <c r="F171" s="208" t="s">
        <v>2239</v>
      </c>
      <c r="G171" s="209" t="s">
        <v>199</v>
      </c>
      <c r="H171" s="210">
        <v>10</v>
      </c>
      <c r="I171" s="211"/>
      <c r="J171" s="212">
        <f>ROUND(I171*H171,2)</f>
        <v>0</v>
      </c>
      <c r="K171" s="208" t="s">
        <v>167</v>
      </c>
      <c r="L171" s="46"/>
      <c r="M171" s="213" t="s">
        <v>21</v>
      </c>
      <c r="N171" s="214" t="s">
        <v>48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552</v>
      </c>
      <c r="AT171" s="217" t="s">
        <v>163</v>
      </c>
      <c r="AU171" s="217" t="s">
        <v>87</v>
      </c>
      <c r="AY171" s="19" t="s">
        <v>161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85</v>
      </c>
      <c r="BK171" s="218">
        <f>ROUND(I171*H171,2)</f>
        <v>0</v>
      </c>
      <c r="BL171" s="19" t="s">
        <v>552</v>
      </c>
      <c r="BM171" s="217" t="s">
        <v>2240</v>
      </c>
    </row>
    <row r="172" s="2" customFormat="1">
      <c r="A172" s="40"/>
      <c r="B172" s="41"/>
      <c r="C172" s="42"/>
      <c r="D172" s="219" t="s">
        <v>170</v>
      </c>
      <c r="E172" s="42"/>
      <c r="F172" s="220" t="s">
        <v>2241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170</v>
      </c>
      <c r="AU172" s="19" t="s">
        <v>87</v>
      </c>
    </row>
    <row r="173" s="2" customFormat="1" ht="16.5" customHeight="1">
      <c r="A173" s="40"/>
      <c r="B173" s="41"/>
      <c r="C173" s="206" t="s">
        <v>512</v>
      </c>
      <c r="D173" s="206" t="s">
        <v>163</v>
      </c>
      <c r="E173" s="207" t="s">
        <v>2242</v>
      </c>
      <c r="F173" s="208" t="s">
        <v>2243</v>
      </c>
      <c r="G173" s="209" t="s">
        <v>1215</v>
      </c>
      <c r="H173" s="210">
        <v>20</v>
      </c>
      <c r="I173" s="211"/>
      <c r="J173" s="212">
        <f>ROUND(I173*H173,2)</f>
        <v>0</v>
      </c>
      <c r="K173" s="208" t="s">
        <v>167</v>
      </c>
      <c r="L173" s="46"/>
      <c r="M173" s="213" t="s">
        <v>21</v>
      </c>
      <c r="N173" s="214" t="s">
        <v>48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2244</v>
      </c>
      <c r="AT173" s="217" t="s">
        <v>163</v>
      </c>
      <c r="AU173" s="217" t="s">
        <v>87</v>
      </c>
      <c r="AY173" s="19" t="s">
        <v>161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85</v>
      </c>
      <c r="BK173" s="218">
        <f>ROUND(I173*H173,2)</f>
        <v>0</v>
      </c>
      <c r="BL173" s="19" t="s">
        <v>2244</v>
      </c>
      <c r="BM173" s="217" t="s">
        <v>2245</v>
      </c>
    </row>
    <row r="174" s="2" customFormat="1">
      <c r="A174" s="40"/>
      <c r="B174" s="41"/>
      <c r="C174" s="42"/>
      <c r="D174" s="219" t="s">
        <v>170</v>
      </c>
      <c r="E174" s="42"/>
      <c r="F174" s="220" t="s">
        <v>2246</v>
      </c>
      <c r="G174" s="42"/>
      <c r="H174" s="42"/>
      <c r="I174" s="221"/>
      <c r="J174" s="42"/>
      <c r="K174" s="42"/>
      <c r="L174" s="46"/>
      <c r="M174" s="274"/>
      <c r="N174" s="275"/>
      <c r="O174" s="271"/>
      <c r="P174" s="271"/>
      <c r="Q174" s="271"/>
      <c r="R174" s="271"/>
      <c r="S174" s="271"/>
      <c r="T174" s="276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170</v>
      </c>
      <c r="AU174" s="19" t="s">
        <v>87</v>
      </c>
    </row>
    <row r="175" s="2" customFormat="1" ht="6.96" customHeight="1">
      <c r="A175" s="40"/>
      <c r="B175" s="61"/>
      <c r="C175" s="62"/>
      <c r="D175" s="62"/>
      <c r="E175" s="62"/>
      <c r="F175" s="62"/>
      <c r="G175" s="62"/>
      <c r="H175" s="62"/>
      <c r="I175" s="62"/>
      <c r="J175" s="62"/>
      <c r="K175" s="62"/>
      <c r="L175" s="46"/>
      <c r="M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</row>
  </sheetData>
  <sheetProtection sheet="1" autoFilter="0" formatColumns="0" formatRows="0" objects="1" scenarios="1" spinCount="100000" saltValue="wIm/Myj/f+V6KIuQHkjVM7+usBPoDDpRlnuUKIQivqhwZf19bVNeUz9kdCLOBImt6SPd20nY4Hr+Faz0AVmO0A==" hashValue="WqYqddgL8YtZczs8mkCpBM2NCEs+BTAXHf90Rb2UzHpI0tyjfUt+nMqDQ3I6mJgwQ7v5VJu/NzfWEBvBSLnLjg==" algorithmName="SHA-512" password="CC35"/>
  <autoFilter ref="C82:K17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1/741110042"/>
    <hyperlink ref="F93" r:id="rId2" display="https://podminky.urs.cz/item/CS_URS_2025_01/741110244"/>
    <hyperlink ref="F95" r:id="rId3" display="https://podminky.urs.cz/item/CS_URS_2025_01/741120101"/>
    <hyperlink ref="F102" r:id="rId4" display="https://podminky.urs.cz/item/CS_URS_2025_01/741122122"/>
    <hyperlink ref="F105" r:id="rId5" display="https://podminky.urs.cz/item/CS_URS_2025_01/741122211"/>
    <hyperlink ref="F107" r:id="rId6" display="https://podminky.urs.cz/item/CS_URS_2025_01/741122222"/>
    <hyperlink ref="F110" r:id="rId7" display="https://podminky.urs.cz/item/CS_URS_2025_01/741122223"/>
    <hyperlink ref="F112" r:id="rId8" display="https://podminky.urs.cz/item/CS_URS_2025_01/741130025"/>
    <hyperlink ref="F114" r:id="rId9" display="https://podminky.urs.cz/item/CS_URS_2025_01/741134001"/>
    <hyperlink ref="F117" r:id="rId10" display="https://podminky.urs.cz/item/CS_URS_2025_01/741210003"/>
    <hyperlink ref="F119" r:id="rId11" display="https://podminky.urs.cz/item/CS_URS_2025_01/741210004"/>
    <hyperlink ref="F121" r:id="rId12" display="https://podminky.urs.cz/item/CS_URS_2025_01/741210102"/>
    <hyperlink ref="F125" r:id="rId13" display="https://podminky.urs.cz/item/CS_URS_2025_01/741310271"/>
    <hyperlink ref="F128" r:id="rId14" display="https://podminky.urs.cz/item/CS_URS_2025_01/741311004"/>
    <hyperlink ref="F131" r:id="rId15" display="https://podminky.urs.cz/item/CS_URS_2025_01/741313033"/>
    <hyperlink ref="F134" r:id="rId16" display="https://podminky.urs.cz/item/CS_URS_2025_01/741333843"/>
    <hyperlink ref="F137" r:id="rId17" display="https://podminky.urs.cz/item/CS_URS_2025_01/741373002"/>
    <hyperlink ref="F140" r:id="rId18" display="https://podminky.urs.cz/item/CS_URS_2025_01/741410021"/>
    <hyperlink ref="F143" r:id="rId19" display="https://podminky.urs.cz/item/CS_URS_2025_01/741410041"/>
    <hyperlink ref="F146" r:id="rId20" display="https://podminky.urs.cz/item/CS_URS_2025_01/741420021"/>
    <hyperlink ref="F150" r:id="rId21" display="https://podminky.urs.cz/item/CS_URS_2025_01/741420022"/>
    <hyperlink ref="F152" r:id="rId22" display="https://podminky.urs.cz/item/CS_URS_2025_01/998741101"/>
    <hyperlink ref="F157" r:id="rId23" display="https://podminky.urs.cz/item/CS_URS_2025_01/210202024"/>
    <hyperlink ref="F160" r:id="rId24" display="https://podminky.urs.cz/item/CS_URS_2025_01/210204002"/>
    <hyperlink ref="F163" r:id="rId25" display="https://podminky.urs.cz/item/CS_URS_2025_01/210204011"/>
    <hyperlink ref="F166" r:id="rId26" display="https://podminky.urs.cz/item/CS_URS_2025_01/210204201"/>
    <hyperlink ref="F168" r:id="rId27" display="https://podminky.urs.cz/item/CS_URS_2025_01/210280002"/>
    <hyperlink ref="F170" r:id="rId28" display="https://podminky.urs.cz/item/CS_URS_2025_01/210950202"/>
    <hyperlink ref="F172" r:id="rId29" display="https://podminky.urs.cz/item/CS_URS_2025_01/210950203"/>
    <hyperlink ref="F174" r:id="rId30" display="https://podminky.urs.cz/item/CS_URS_2025_01/HZS22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2247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ROUND((SUM(BE86:BE119)),  2)</f>
        <v>0</v>
      </c>
      <c r="G33" s="40"/>
      <c r="H33" s="40"/>
      <c r="I33" s="150">
        <v>0.20999999999999999</v>
      </c>
      <c r="J33" s="149">
        <f>ROUND(((SUM(BE86:BE119))*I33),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ROUND((SUM(BF86:BF119)),  2)</f>
        <v>0</v>
      </c>
      <c r="G34" s="40"/>
      <c r="H34" s="40"/>
      <c r="I34" s="150">
        <v>0.14999999999999999</v>
      </c>
      <c r="J34" s="149">
        <f>ROUND(((SUM(BF86:BF119))*I34),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ROUND((SUM(BG86:BG119)),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ROUND((SUM(BH86:BH119)),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ROUND((SUM(BI86:BI119)),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04.2 - Elektroinstalace - zemní práce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135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925</v>
      </c>
      <c r="E63" s="176"/>
      <c r="F63" s="176"/>
      <c r="G63" s="176"/>
      <c r="H63" s="176"/>
      <c r="I63" s="176"/>
      <c r="J63" s="177">
        <f>J104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139</v>
      </c>
      <c r="E64" s="176"/>
      <c r="F64" s="176"/>
      <c r="G64" s="176"/>
      <c r="H64" s="176"/>
      <c r="I64" s="176"/>
      <c r="J64" s="177">
        <f>J106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144</v>
      </c>
      <c r="E65" s="170"/>
      <c r="F65" s="170"/>
      <c r="G65" s="170"/>
      <c r="H65" s="170"/>
      <c r="I65" s="170"/>
      <c r="J65" s="171">
        <f>J109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145</v>
      </c>
      <c r="E66" s="176"/>
      <c r="F66" s="176"/>
      <c r="G66" s="176"/>
      <c r="H66" s="176"/>
      <c r="I66" s="176"/>
      <c r="J66" s="177">
        <f>J110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146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Jez Šargoun, Malá Voda - rekonstrukce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04.2 - Elektroinstalace - zemní práce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U Šargounského mlýna</v>
      </c>
      <c r="G80" s="42"/>
      <c r="H80" s="42"/>
      <c r="I80" s="34" t="s">
        <v>24</v>
      </c>
      <c r="J80" s="74" t="str">
        <f>IF(J12="","",J12)</f>
        <v>14. 4. 2021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26</v>
      </c>
      <c r="D82" s="42"/>
      <c r="E82" s="42"/>
      <c r="F82" s="29" t="str">
        <f>E15</f>
        <v>Povodí Moravy, státní podnik</v>
      </c>
      <c r="G82" s="42"/>
      <c r="H82" s="42"/>
      <c r="I82" s="34" t="s">
        <v>34</v>
      </c>
      <c r="J82" s="38" t="str">
        <f>E21</f>
        <v>HG Partner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147</v>
      </c>
      <c r="D85" s="182" t="s">
        <v>62</v>
      </c>
      <c r="E85" s="182" t="s">
        <v>58</v>
      </c>
      <c r="F85" s="182" t="s">
        <v>59</v>
      </c>
      <c r="G85" s="182" t="s">
        <v>148</v>
      </c>
      <c r="H85" s="182" t="s">
        <v>149</v>
      </c>
      <c r="I85" s="182" t="s">
        <v>150</v>
      </c>
      <c r="J85" s="182" t="s">
        <v>132</v>
      </c>
      <c r="K85" s="183" t="s">
        <v>151</v>
      </c>
      <c r="L85" s="184"/>
      <c r="M85" s="94" t="s">
        <v>21</v>
      </c>
      <c r="N85" s="95" t="s">
        <v>47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P87+P109</f>
        <v>0</v>
      </c>
      <c r="Q86" s="98"/>
      <c r="R86" s="187">
        <f>R87+R109</f>
        <v>2.6666653199999999</v>
      </c>
      <c r="S86" s="98"/>
      <c r="T86" s="188">
        <f>T87+T109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133</v>
      </c>
      <c r="BK86" s="189">
        <f>BK87+BK109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159</v>
      </c>
      <c r="F87" s="193" t="s">
        <v>160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P88+P101+P104+P106</f>
        <v>0</v>
      </c>
      <c r="Q87" s="198"/>
      <c r="R87" s="199">
        <f>R88+R101+R104+R106</f>
        <v>2.6622013199999999</v>
      </c>
      <c r="S87" s="198"/>
      <c r="T87" s="200">
        <f>T88+T101+T104+T106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77</v>
      </c>
      <c r="AY87" s="201" t="s">
        <v>161</v>
      </c>
      <c r="BK87" s="203">
        <f>BK88+BK101+BK104+BK106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85</v>
      </c>
      <c r="F88" s="204" t="s">
        <v>926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SUM(P89:P100)</f>
        <v>0</v>
      </c>
      <c r="Q88" s="198"/>
      <c r="R88" s="199">
        <f>SUM(R89:R100)</f>
        <v>0.027910000000000001</v>
      </c>
      <c r="S88" s="198"/>
      <c r="T88" s="200">
        <f>SUM(T89:T100)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85</v>
      </c>
      <c r="AT88" s="202" t="s">
        <v>76</v>
      </c>
      <c r="AU88" s="202" t="s">
        <v>85</v>
      </c>
      <c r="AY88" s="201" t="s">
        <v>161</v>
      </c>
      <c r="BK88" s="203">
        <f>SUM(BK89:BK100)</f>
        <v>0</v>
      </c>
    </row>
    <row r="89" s="2" customFormat="1" ht="16.5" customHeight="1">
      <c r="A89" s="40"/>
      <c r="B89" s="41"/>
      <c r="C89" s="206" t="s">
        <v>85</v>
      </c>
      <c r="D89" s="206" t="s">
        <v>163</v>
      </c>
      <c r="E89" s="207" t="s">
        <v>2248</v>
      </c>
      <c r="F89" s="208" t="s">
        <v>2249</v>
      </c>
      <c r="G89" s="209" t="s">
        <v>199</v>
      </c>
      <c r="H89" s="210">
        <v>30</v>
      </c>
      <c r="I89" s="211"/>
      <c r="J89" s="212">
        <f>ROUND(I89*H89,2)</f>
        <v>0</v>
      </c>
      <c r="K89" s="208" t="s">
        <v>167</v>
      </c>
      <c r="L89" s="46"/>
      <c r="M89" s="213" t="s">
        <v>21</v>
      </c>
      <c r="N89" s="214" t="s">
        <v>48</v>
      </c>
      <c r="O89" s="86"/>
      <c r="P89" s="215">
        <f>O89*H89</f>
        <v>0</v>
      </c>
      <c r="Q89" s="215">
        <v>0.000562</v>
      </c>
      <c r="R89" s="215">
        <f>Q89*H89</f>
        <v>0.01686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168</v>
      </c>
      <c r="AT89" s="217" t="s">
        <v>163</v>
      </c>
      <c r="AU89" s="217" t="s">
        <v>87</v>
      </c>
      <c r="AY89" s="19" t="s">
        <v>161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168</v>
      </c>
      <c r="BM89" s="217" t="s">
        <v>2250</v>
      </c>
    </row>
    <row r="90" s="2" customFormat="1">
      <c r="A90" s="40"/>
      <c r="B90" s="41"/>
      <c r="C90" s="42"/>
      <c r="D90" s="219" t="s">
        <v>170</v>
      </c>
      <c r="E90" s="42"/>
      <c r="F90" s="220" t="s">
        <v>2251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170</v>
      </c>
      <c r="AU90" s="19" t="s">
        <v>87</v>
      </c>
    </row>
    <row r="91" s="2" customFormat="1" ht="16.5" customHeight="1">
      <c r="A91" s="40"/>
      <c r="B91" s="41"/>
      <c r="C91" s="206" t="s">
        <v>87</v>
      </c>
      <c r="D91" s="206" t="s">
        <v>163</v>
      </c>
      <c r="E91" s="207" t="s">
        <v>2252</v>
      </c>
      <c r="F91" s="208" t="s">
        <v>2253</v>
      </c>
      <c r="G91" s="209" t="s">
        <v>199</v>
      </c>
      <c r="H91" s="210">
        <v>30</v>
      </c>
      <c r="I91" s="211"/>
      <c r="J91" s="212">
        <f>ROUND(I91*H91,2)</f>
        <v>0</v>
      </c>
      <c r="K91" s="208" t="s">
        <v>167</v>
      </c>
      <c r="L91" s="46"/>
      <c r="M91" s="213" t="s">
        <v>21</v>
      </c>
      <c r="N91" s="214" t="s">
        <v>48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168</v>
      </c>
      <c r="AT91" s="217" t="s">
        <v>163</v>
      </c>
      <c r="AU91" s="217" t="s">
        <v>87</v>
      </c>
      <c r="AY91" s="19" t="s">
        <v>161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168</v>
      </c>
      <c r="BM91" s="217" t="s">
        <v>2254</v>
      </c>
    </row>
    <row r="92" s="2" customFormat="1">
      <c r="A92" s="40"/>
      <c r="B92" s="41"/>
      <c r="C92" s="42"/>
      <c r="D92" s="219" t="s">
        <v>170</v>
      </c>
      <c r="E92" s="42"/>
      <c r="F92" s="220" t="s">
        <v>2255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170</v>
      </c>
      <c r="AU92" s="19" t="s">
        <v>87</v>
      </c>
    </row>
    <row r="93" s="2" customFormat="1" ht="24.15" customHeight="1">
      <c r="A93" s="40"/>
      <c r="B93" s="41"/>
      <c r="C93" s="206" t="s">
        <v>183</v>
      </c>
      <c r="D93" s="206" t="s">
        <v>163</v>
      </c>
      <c r="E93" s="207" t="s">
        <v>2256</v>
      </c>
      <c r="F93" s="208" t="s">
        <v>2257</v>
      </c>
      <c r="G93" s="209" t="s">
        <v>199</v>
      </c>
      <c r="H93" s="210">
        <v>4</v>
      </c>
      <c r="I93" s="211"/>
      <c r="J93" s="212">
        <f>ROUND(I93*H93,2)</f>
        <v>0</v>
      </c>
      <c r="K93" s="208" t="s">
        <v>167</v>
      </c>
      <c r="L93" s="46"/>
      <c r="M93" s="213" t="s">
        <v>21</v>
      </c>
      <c r="N93" s="214" t="s">
        <v>48</v>
      </c>
      <c r="O93" s="86"/>
      <c r="P93" s="215">
        <f>O93*H93</f>
        <v>0</v>
      </c>
      <c r="Q93" s="215">
        <v>5.5000000000000002E-05</v>
      </c>
      <c r="R93" s="215">
        <f>Q93*H93</f>
        <v>0.00022000000000000001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168</v>
      </c>
      <c r="AT93" s="217" t="s">
        <v>163</v>
      </c>
      <c r="AU93" s="217" t="s">
        <v>87</v>
      </c>
      <c r="AY93" s="19" t="s">
        <v>161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85</v>
      </c>
      <c r="BK93" s="218">
        <f>ROUND(I93*H93,2)</f>
        <v>0</v>
      </c>
      <c r="BL93" s="19" t="s">
        <v>168</v>
      </c>
      <c r="BM93" s="217" t="s">
        <v>2258</v>
      </c>
    </row>
    <row r="94" s="2" customFormat="1">
      <c r="A94" s="40"/>
      <c r="B94" s="41"/>
      <c r="C94" s="42"/>
      <c r="D94" s="219" t="s">
        <v>170</v>
      </c>
      <c r="E94" s="42"/>
      <c r="F94" s="220" t="s">
        <v>2259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170</v>
      </c>
      <c r="AU94" s="19" t="s">
        <v>87</v>
      </c>
    </row>
    <row r="95" s="2" customFormat="1" ht="24.15" customHeight="1">
      <c r="A95" s="40"/>
      <c r="B95" s="41"/>
      <c r="C95" s="206" t="s">
        <v>168</v>
      </c>
      <c r="D95" s="206" t="s">
        <v>163</v>
      </c>
      <c r="E95" s="207" t="s">
        <v>2260</v>
      </c>
      <c r="F95" s="208" t="s">
        <v>2261</v>
      </c>
      <c r="G95" s="209" t="s">
        <v>199</v>
      </c>
      <c r="H95" s="210">
        <v>4</v>
      </c>
      <c r="I95" s="211"/>
      <c r="J95" s="212">
        <f>ROUND(I95*H95,2)</f>
        <v>0</v>
      </c>
      <c r="K95" s="208" t="s">
        <v>167</v>
      </c>
      <c r="L95" s="46"/>
      <c r="M95" s="213" t="s">
        <v>21</v>
      </c>
      <c r="N95" s="214" t="s">
        <v>48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168</v>
      </c>
      <c r="AT95" s="217" t="s">
        <v>163</v>
      </c>
      <c r="AU95" s="217" t="s">
        <v>87</v>
      </c>
      <c r="AY95" s="19" t="s">
        <v>161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85</v>
      </c>
      <c r="BK95" s="218">
        <f>ROUND(I95*H95,2)</f>
        <v>0</v>
      </c>
      <c r="BL95" s="19" t="s">
        <v>168</v>
      </c>
      <c r="BM95" s="217" t="s">
        <v>2262</v>
      </c>
    </row>
    <row r="96" s="2" customFormat="1">
      <c r="A96" s="40"/>
      <c r="B96" s="41"/>
      <c r="C96" s="42"/>
      <c r="D96" s="219" t="s">
        <v>170</v>
      </c>
      <c r="E96" s="42"/>
      <c r="F96" s="220" t="s">
        <v>2263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170</v>
      </c>
      <c r="AU96" s="19" t="s">
        <v>87</v>
      </c>
    </row>
    <row r="97" s="2" customFormat="1" ht="16.5" customHeight="1">
      <c r="A97" s="40"/>
      <c r="B97" s="41"/>
      <c r="C97" s="247" t="s">
        <v>196</v>
      </c>
      <c r="D97" s="247" t="s">
        <v>176</v>
      </c>
      <c r="E97" s="248" t="s">
        <v>2264</v>
      </c>
      <c r="F97" s="249" t="s">
        <v>2265</v>
      </c>
      <c r="G97" s="250" t="s">
        <v>199</v>
      </c>
      <c r="H97" s="251">
        <v>3</v>
      </c>
      <c r="I97" s="252"/>
      <c r="J97" s="253">
        <f>ROUND(I97*H97,2)</f>
        <v>0</v>
      </c>
      <c r="K97" s="249" t="s">
        <v>167</v>
      </c>
      <c r="L97" s="254"/>
      <c r="M97" s="255" t="s">
        <v>21</v>
      </c>
      <c r="N97" s="256" t="s">
        <v>48</v>
      </c>
      <c r="O97" s="86"/>
      <c r="P97" s="215">
        <f>O97*H97</f>
        <v>0</v>
      </c>
      <c r="Q97" s="215">
        <v>0.0036099999999999999</v>
      </c>
      <c r="R97" s="215">
        <f>Q97*H97</f>
        <v>0.010829999999999999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179</v>
      </c>
      <c r="AT97" s="217" t="s">
        <v>176</v>
      </c>
      <c r="AU97" s="217" t="s">
        <v>87</v>
      </c>
      <c r="AY97" s="19" t="s">
        <v>161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168</v>
      </c>
      <c r="BM97" s="217" t="s">
        <v>2266</v>
      </c>
    </row>
    <row r="98" s="2" customFormat="1" ht="21.75" customHeight="1">
      <c r="A98" s="40"/>
      <c r="B98" s="41"/>
      <c r="C98" s="206" t="s">
        <v>216</v>
      </c>
      <c r="D98" s="206" t="s">
        <v>163</v>
      </c>
      <c r="E98" s="207" t="s">
        <v>2267</v>
      </c>
      <c r="F98" s="208" t="s">
        <v>2268</v>
      </c>
      <c r="G98" s="209" t="s">
        <v>929</v>
      </c>
      <c r="H98" s="210">
        <v>1</v>
      </c>
      <c r="I98" s="211"/>
      <c r="J98" s="212">
        <f>ROUND(I98*H98,2)</f>
        <v>0</v>
      </c>
      <c r="K98" s="208" t="s">
        <v>21</v>
      </c>
      <c r="L98" s="46"/>
      <c r="M98" s="213" t="s">
        <v>21</v>
      </c>
      <c r="N98" s="214" t="s">
        <v>48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168</v>
      </c>
      <c r="AT98" s="217" t="s">
        <v>163</v>
      </c>
      <c r="AU98" s="217" t="s">
        <v>87</v>
      </c>
      <c r="AY98" s="19" t="s">
        <v>161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168</v>
      </c>
      <c r="BM98" s="217" t="s">
        <v>2269</v>
      </c>
    </row>
    <row r="99" s="2" customFormat="1" ht="16.5" customHeight="1">
      <c r="A99" s="40"/>
      <c r="B99" s="41"/>
      <c r="C99" s="206" t="s">
        <v>221</v>
      </c>
      <c r="D99" s="206" t="s">
        <v>163</v>
      </c>
      <c r="E99" s="207" t="s">
        <v>2270</v>
      </c>
      <c r="F99" s="208" t="s">
        <v>2271</v>
      </c>
      <c r="G99" s="209" t="s">
        <v>186</v>
      </c>
      <c r="H99" s="210">
        <v>35</v>
      </c>
      <c r="I99" s="211"/>
      <c r="J99" s="212">
        <f>ROUND(I99*H99,2)</f>
        <v>0</v>
      </c>
      <c r="K99" s="208" t="s">
        <v>167</v>
      </c>
      <c r="L99" s="46"/>
      <c r="M99" s="213" t="s">
        <v>21</v>
      </c>
      <c r="N99" s="214" t="s">
        <v>48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168</v>
      </c>
      <c r="AT99" s="217" t="s">
        <v>163</v>
      </c>
      <c r="AU99" s="217" t="s">
        <v>87</v>
      </c>
      <c r="AY99" s="19" t="s">
        <v>161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168</v>
      </c>
      <c r="BM99" s="217" t="s">
        <v>2272</v>
      </c>
    </row>
    <row r="100" s="2" customFormat="1">
      <c r="A100" s="40"/>
      <c r="B100" s="41"/>
      <c r="C100" s="42"/>
      <c r="D100" s="219" t="s">
        <v>170</v>
      </c>
      <c r="E100" s="42"/>
      <c r="F100" s="220" t="s">
        <v>2273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170</v>
      </c>
      <c r="AU100" s="19" t="s">
        <v>87</v>
      </c>
    </row>
    <row r="101" s="12" customFormat="1" ht="22.8" customHeight="1">
      <c r="A101" s="12"/>
      <c r="B101" s="190"/>
      <c r="C101" s="191"/>
      <c r="D101" s="192" t="s">
        <v>76</v>
      </c>
      <c r="E101" s="204" t="s">
        <v>87</v>
      </c>
      <c r="F101" s="204" t="s">
        <v>162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SUM(P102:P103)</f>
        <v>0</v>
      </c>
      <c r="Q101" s="198"/>
      <c r="R101" s="199">
        <f>SUM(R102:R103)</f>
        <v>2.63429132</v>
      </c>
      <c r="S101" s="198"/>
      <c r="T101" s="200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85</v>
      </c>
      <c r="AT101" s="202" t="s">
        <v>76</v>
      </c>
      <c r="AU101" s="202" t="s">
        <v>85</v>
      </c>
      <c r="AY101" s="201" t="s">
        <v>161</v>
      </c>
      <c r="BK101" s="203">
        <f>SUM(BK102:BK103)</f>
        <v>0</v>
      </c>
    </row>
    <row r="102" s="2" customFormat="1" ht="49.05" customHeight="1">
      <c r="A102" s="40"/>
      <c r="B102" s="41"/>
      <c r="C102" s="206" t="s">
        <v>179</v>
      </c>
      <c r="D102" s="206" t="s">
        <v>163</v>
      </c>
      <c r="E102" s="207" t="s">
        <v>2274</v>
      </c>
      <c r="F102" s="208" t="s">
        <v>2275</v>
      </c>
      <c r="G102" s="209" t="s">
        <v>929</v>
      </c>
      <c r="H102" s="210">
        <v>1</v>
      </c>
      <c r="I102" s="211"/>
      <c r="J102" s="212">
        <f>ROUND(I102*H102,2)</f>
        <v>0</v>
      </c>
      <c r="K102" s="208" t="s">
        <v>167</v>
      </c>
      <c r="L102" s="46"/>
      <c r="M102" s="213" t="s">
        <v>21</v>
      </c>
      <c r="N102" s="214" t="s">
        <v>48</v>
      </c>
      <c r="O102" s="86"/>
      <c r="P102" s="215">
        <f>O102*H102</f>
        <v>0</v>
      </c>
      <c r="Q102" s="215">
        <v>2.63429132</v>
      </c>
      <c r="R102" s="215">
        <f>Q102*H102</f>
        <v>2.63429132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168</v>
      </c>
      <c r="AT102" s="217" t="s">
        <v>163</v>
      </c>
      <c r="AU102" s="217" t="s">
        <v>87</v>
      </c>
      <c r="AY102" s="19" t="s">
        <v>161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85</v>
      </c>
      <c r="BK102" s="218">
        <f>ROUND(I102*H102,2)</f>
        <v>0</v>
      </c>
      <c r="BL102" s="19" t="s">
        <v>168</v>
      </c>
      <c r="BM102" s="217" t="s">
        <v>2276</v>
      </c>
    </row>
    <row r="103" s="2" customFormat="1">
      <c r="A103" s="40"/>
      <c r="B103" s="41"/>
      <c r="C103" s="42"/>
      <c r="D103" s="219" t="s">
        <v>170</v>
      </c>
      <c r="E103" s="42"/>
      <c r="F103" s="220" t="s">
        <v>2277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170</v>
      </c>
      <c r="AU103" s="19" t="s">
        <v>87</v>
      </c>
    </row>
    <row r="104" s="12" customFormat="1" ht="22.8" customHeight="1">
      <c r="A104" s="12"/>
      <c r="B104" s="190"/>
      <c r="C104" s="191"/>
      <c r="D104" s="192" t="s">
        <v>76</v>
      </c>
      <c r="E104" s="204" t="s">
        <v>1119</v>
      </c>
      <c r="F104" s="204" t="s">
        <v>1120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P105</f>
        <v>0</v>
      </c>
      <c r="Q104" s="198"/>
      <c r="R104" s="199">
        <f>R105</f>
        <v>0</v>
      </c>
      <c r="S104" s="198"/>
      <c r="T104" s="200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85</v>
      </c>
      <c r="AT104" s="202" t="s">
        <v>76</v>
      </c>
      <c r="AU104" s="202" t="s">
        <v>85</v>
      </c>
      <c r="AY104" s="201" t="s">
        <v>161</v>
      </c>
      <c r="BK104" s="203">
        <f>BK105</f>
        <v>0</v>
      </c>
    </row>
    <row r="105" s="2" customFormat="1" ht="16.5" customHeight="1">
      <c r="A105" s="40"/>
      <c r="B105" s="41"/>
      <c r="C105" s="206" t="s">
        <v>229</v>
      </c>
      <c r="D105" s="206" t="s">
        <v>163</v>
      </c>
      <c r="E105" s="207" t="s">
        <v>2278</v>
      </c>
      <c r="F105" s="208" t="s">
        <v>2279</v>
      </c>
      <c r="G105" s="209" t="s">
        <v>166</v>
      </c>
      <c r="H105" s="210">
        <v>2</v>
      </c>
      <c r="I105" s="211"/>
      <c r="J105" s="212">
        <f>ROUND(I105*H105,2)</f>
        <v>0</v>
      </c>
      <c r="K105" s="208" t="s">
        <v>21</v>
      </c>
      <c r="L105" s="46"/>
      <c r="M105" s="213" t="s">
        <v>21</v>
      </c>
      <c r="N105" s="214" t="s">
        <v>48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168</v>
      </c>
      <c r="AT105" s="217" t="s">
        <v>163</v>
      </c>
      <c r="AU105" s="217" t="s">
        <v>87</v>
      </c>
      <c r="AY105" s="19" t="s">
        <v>161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85</v>
      </c>
      <c r="BK105" s="218">
        <f>ROUND(I105*H105,2)</f>
        <v>0</v>
      </c>
      <c r="BL105" s="19" t="s">
        <v>168</v>
      </c>
      <c r="BM105" s="217" t="s">
        <v>2280</v>
      </c>
    </row>
    <row r="106" s="12" customFormat="1" ht="22.8" customHeight="1">
      <c r="A106" s="12"/>
      <c r="B106" s="190"/>
      <c r="C106" s="191"/>
      <c r="D106" s="192" t="s">
        <v>76</v>
      </c>
      <c r="E106" s="204" t="s">
        <v>467</v>
      </c>
      <c r="F106" s="204" t="s">
        <v>468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SUM(P107:P108)</f>
        <v>0</v>
      </c>
      <c r="Q106" s="198"/>
      <c r="R106" s="199">
        <f>SUM(R107:R108)</f>
        <v>0</v>
      </c>
      <c r="S106" s="198"/>
      <c r="T106" s="200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85</v>
      </c>
      <c r="AT106" s="202" t="s">
        <v>76</v>
      </c>
      <c r="AU106" s="202" t="s">
        <v>85</v>
      </c>
      <c r="AY106" s="201" t="s">
        <v>161</v>
      </c>
      <c r="BK106" s="203">
        <f>SUM(BK107:BK108)</f>
        <v>0</v>
      </c>
    </row>
    <row r="107" s="2" customFormat="1" ht="16.5" customHeight="1">
      <c r="A107" s="40"/>
      <c r="B107" s="41"/>
      <c r="C107" s="206" t="s">
        <v>235</v>
      </c>
      <c r="D107" s="206" t="s">
        <v>163</v>
      </c>
      <c r="E107" s="207" t="s">
        <v>470</v>
      </c>
      <c r="F107" s="208" t="s">
        <v>471</v>
      </c>
      <c r="G107" s="209" t="s">
        <v>166</v>
      </c>
      <c r="H107" s="210">
        <v>2.6619999999999999</v>
      </c>
      <c r="I107" s="211"/>
      <c r="J107" s="212">
        <f>ROUND(I107*H107,2)</f>
        <v>0</v>
      </c>
      <c r="K107" s="208" t="s">
        <v>167</v>
      </c>
      <c r="L107" s="46"/>
      <c r="M107" s="213" t="s">
        <v>21</v>
      </c>
      <c r="N107" s="214" t="s">
        <v>48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168</v>
      </c>
      <c r="AT107" s="217" t="s">
        <v>163</v>
      </c>
      <c r="AU107" s="217" t="s">
        <v>87</v>
      </c>
      <c r="AY107" s="19" t="s">
        <v>161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85</v>
      </c>
      <c r="BK107" s="218">
        <f>ROUND(I107*H107,2)</f>
        <v>0</v>
      </c>
      <c r="BL107" s="19" t="s">
        <v>168</v>
      </c>
      <c r="BM107" s="217" t="s">
        <v>2281</v>
      </c>
    </row>
    <row r="108" s="2" customFormat="1">
      <c r="A108" s="40"/>
      <c r="B108" s="41"/>
      <c r="C108" s="42"/>
      <c r="D108" s="219" t="s">
        <v>170</v>
      </c>
      <c r="E108" s="42"/>
      <c r="F108" s="220" t="s">
        <v>473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170</v>
      </c>
      <c r="AU108" s="19" t="s">
        <v>87</v>
      </c>
    </row>
    <row r="109" s="12" customFormat="1" ht="25.92" customHeight="1">
      <c r="A109" s="12"/>
      <c r="B109" s="190"/>
      <c r="C109" s="191"/>
      <c r="D109" s="192" t="s">
        <v>76</v>
      </c>
      <c r="E109" s="193" t="s">
        <v>176</v>
      </c>
      <c r="F109" s="193" t="s">
        <v>574</v>
      </c>
      <c r="G109" s="191"/>
      <c r="H109" s="191"/>
      <c r="I109" s="194"/>
      <c r="J109" s="195">
        <f>BK109</f>
        <v>0</v>
      </c>
      <c r="K109" s="191"/>
      <c r="L109" s="196"/>
      <c r="M109" s="197"/>
      <c r="N109" s="198"/>
      <c r="O109" s="198"/>
      <c r="P109" s="199">
        <f>P110</f>
        <v>0</v>
      </c>
      <c r="Q109" s="198"/>
      <c r="R109" s="199">
        <f>R110</f>
        <v>0.0044640000000000001</v>
      </c>
      <c r="S109" s="198"/>
      <c r="T109" s="200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183</v>
      </c>
      <c r="AT109" s="202" t="s">
        <v>76</v>
      </c>
      <c r="AU109" s="202" t="s">
        <v>77</v>
      </c>
      <c r="AY109" s="201" t="s">
        <v>161</v>
      </c>
      <c r="BK109" s="203">
        <f>BK110</f>
        <v>0</v>
      </c>
    </row>
    <row r="110" s="12" customFormat="1" ht="22.8" customHeight="1">
      <c r="A110" s="12"/>
      <c r="B110" s="190"/>
      <c r="C110" s="191"/>
      <c r="D110" s="192" t="s">
        <v>76</v>
      </c>
      <c r="E110" s="204" t="s">
        <v>575</v>
      </c>
      <c r="F110" s="204" t="s">
        <v>576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SUM(P111:P119)</f>
        <v>0</v>
      </c>
      <c r="Q110" s="198"/>
      <c r="R110" s="199">
        <f>SUM(R111:R119)</f>
        <v>0.0044640000000000001</v>
      </c>
      <c r="S110" s="198"/>
      <c r="T110" s="200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183</v>
      </c>
      <c r="AT110" s="202" t="s">
        <v>76</v>
      </c>
      <c r="AU110" s="202" t="s">
        <v>85</v>
      </c>
      <c r="AY110" s="201" t="s">
        <v>161</v>
      </c>
      <c r="BK110" s="203">
        <f>SUM(BK111:BK119)</f>
        <v>0</v>
      </c>
    </row>
    <row r="111" s="2" customFormat="1" ht="16.5" customHeight="1">
      <c r="A111" s="40"/>
      <c r="B111" s="41"/>
      <c r="C111" s="206" t="s">
        <v>240</v>
      </c>
      <c r="D111" s="206" t="s">
        <v>163</v>
      </c>
      <c r="E111" s="207" t="s">
        <v>2282</v>
      </c>
      <c r="F111" s="208" t="s">
        <v>2283</v>
      </c>
      <c r="G111" s="209" t="s">
        <v>2072</v>
      </c>
      <c r="H111" s="210">
        <v>0.029999999999999999</v>
      </c>
      <c r="I111" s="211"/>
      <c r="J111" s="212">
        <f>ROUND(I111*H111,2)</f>
        <v>0</v>
      </c>
      <c r="K111" s="208" t="s">
        <v>167</v>
      </c>
      <c r="L111" s="46"/>
      <c r="M111" s="213" t="s">
        <v>21</v>
      </c>
      <c r="N111" s="214" t="s">
        <v>48</v>
      </c>
      <c r="O111" s="86"/>
      <c r="P111" s="215">
        <f>O111*H111</f>
        <v>0</v>
      </c>
      <c r="Q111" s="215">
        <v>0.0088000000000000005</v>
      </c>
      <c r="R111" s="215">
        <f>Q111*H111</f>
        <v>0.00026400000000000002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552</v>
      </c>
      <c r="AT111" s="217" t="s">
        <v>163</v>
      </c>
      <c r="AU111" s="217" t="s">
        <v>87</v>
      </c>
      <c r="AY111" s="19" t="s">
        <v>161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552</v>
      </c>
      <c r="BM111" s="217" t="s">
        <v>2284</v>
      </c>
    </row>
    <row r="112" s="2" customFormat="1">
      <c r="A112" s="40"/>
      <c r="B112" s="41"/>
      <c r="C112" s="42"/>
      <c r="D112" s="219" t="s">
        <v>170</v>
      </c>
      <c r="E112" s="42"/>
      <c r="F112" s="220" t="s">
        <v>2285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170</v>
      </c>
      <c r="AU112" s="19" t="s">
        <v>87</v>
      </c>
    </row>
    <row r="113" s="2" customFormat="1" ht="16.5" customHeight="1">
      <c r="A113" s="40"/>
      <c r="B113" s="41"/>
      <c r="C113" s="206" t="s">
        <v>246</v>
      </c>
      <c r="D113" s="206" t="s">
        <v>163</v>
      </c>
      <c r="E113" s="207" t="s">
        <v>2286</v>
      </c>
      <c r="F113" s="208" t="s">
        <v>2287</v>
      </c>
      <c r="G113" s="209" t="s">
        <v>232</v>
      </c>
      <c r="H113" s="210">
        <v>1</v>
      </c>
      <c r="I113" s="211"/>
      <c r="J113" s="212">
        <f>ROUND(I113*H113,2)</f>
        <v>0</v>
      </c>
      <c r="K113" s="208" t="s">
        <v>21</v>
      </c>
      <c r="L113" s="46"/>
      <c r="M113" s="213" t="s">
        <v>21</v>
      </c>
      <c r="N113" s="214" t="s">
        <v>48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552</v>
      </c>
      <c r="AT113" s="217" t="s">
        <v>163</v>
      </c>
      <c r="AU113" s="217" t="s">
        <v>87</v>
      </c>
      <c r="AY113" s="19" t="s">
        <v>161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85</v>
      </c>
      <c r="BK113" s="218">
        <f>ROUND(I113*H113,2)</f>
        <v>0</v>
      </c>
      <c r="BL113" s="19" t="s">
        <v>552</v>
      </c>
      <c r="BM113" s="217" t="s">
        <v>2288</v>
      </c>
    </row>
    <row r="114" s="2" customFormat="1" ht="16.5" customHeight="1">
      <c r="A114" s="40"/>
      <c r="B114" s="41"/>
      <c r="C114" s="206" t="s">
        <v>251</v>
      </c>
      <c r="D114" s="206" t="s">
        <v>163</v>
      </c>
      <c r="E114" s="207" t="s">
        <v>2289</v>
      </c>
      <c r="F114" s="208" t="s">
        <v>2290</v>
      </c>
      <c r="G114" s="209" t="s">
        <v>636</v>
      </c>
      <c r="H114" s="210">
        <v>2</v>
      </c>
      <c r="I114" s="211"/>
      <c r="J114" s="212">
        <f>ROUND(I114*H114,2)</f>
        <v>0</v>
      </c>
      <c r="K114" s="208" t="s">
        <v>21</v>
      </c>
      <c r="L114" s="46"/>
      <c r="M114" s="213" t="s">
        <v>21</v>
      </c>
      <c r="N114" s="214" t="s">
        <v>48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552</v>
      </c>
      <c r="AT114" s="217" t="s">
        <v>163</v>
      </c>
      <c r="AU114" s="217" t="s">
        <v>87</v>
      </c>
      <c r="AY114" s="19" t="s">
        <v>161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85</v>
      </c>
      <c r="BK114" s="218">
        <f>ROUND(I114*H114,2)</f>
        <v>0</v>
      </c>
      <c r="BL114" s="19" t="s">
        <v>552</v>
      </c>
      <c r="BM114" s="217" t="s">
        <v>2291</v>
      </c>
    </row>
    <row r="115" s="2" customFormat="1" ht="33" customHeight="1">
      <c r="A115" s="40"/>
      <c r="B115" s="41"/>
      <c r="C115" s="206" t="s">
        <v>256</v>
      </c>
      <c r="D115" s="206" t="s">
        <v>163</v>
      </c>
      <c r="E115" s="207" t="s">
        <v>2292</v>
      </c>
      <c r="F115" s="208" t="s">
        <v>2293</v>
      </c>
      <c r="G115" s="209" t="s">
        <v>199</v>
      </c>
      <c r="H115" s="210">
        <v>30</v>
      </c>
      <c r="I115" s="211"/>
      <c r="J115" s="212">
        <f>ROUND(I115*H115,2)</f>
        <v>0</v>
      </c>
      <c r="K115" s="208" t="s">
        <v>167</v>
      </c>
      <c r="L115" s="46"/>
      <c r="M115" s="213" t="s">
        <v>21</v>
      </c>
      <c r="N115" s="214" t="s">
        <v>48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552</v>
      </c>
      <c r="AT115" s="217" t="s">
        <v>163</v>
      </c>
      <c r="AU115" s="217" t="s">
        <v>87</v>
      </c>
      <c r="AY115" s="19" t="s">
        <v>161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552</v>
      </c>
      <c r="BM115" s="217" t="s">
        <v>2294</v>
      </c>
    </row>
    <row r="116" s="2" customFormat="1">
      <c r="A116" s="40"/>
      <c r="B116" s="41"/>
      <c r="C116" s="42"/>
      <c r="D116" s="219" t="s">
        <v>170</v>
      </c>
      <c r="E116" s="42"/>
      <c r="F116" s="220" t="s">
        <v>2295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170</v>
      </c>
      <c r="AU116" s="19" t="s">
        <v>87</v>
      </c>
    </row>
    <row r="117" s="2" customFormat="1" ht="16.5" customHeight="1">
      <c r="A117" s="40"/>
      <c r="B117" s="41"/>
      <c r="C117" s="247" t="s">
        <v>8</v>
      </c>
      <c r="D117" s="247" t="s">
        <v>176</v>
      </c>
      <c r="E117" s="248" t="s">
        <v>2296</v>
      </c>
      <c r="F117" s="249" t="s">
        <v>2297</v>
      </c>
      <c r="G117" s="250" t="s">
        <v>199</v>
      </c>
      <c r="H117" s="251">
        <v>30</v>
      </c>
      <c r="I117" s="252"/>
      <c r="J117" s="253">
        <f>ROUND(I117*H117,2)</f>
        <v>0</v>
      </c>
      <c r="K117" s="249" t="s">
        <v>21</v>
      </c>
      <c r="L117" s="254"/>
      <c r="M117" s="255" t="s">
        <v>21</v>
      </c>
      <c r="N117" s="256" t="s">
        <v>48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2203</v>
      </c>
      <c r="AT117" s="217" t="s">
        <v>176</v>
      </c>
      <c r="AU117" s="217" t="s">
        <v>87</v>
      </c>
      <c r="AY117" s="19" t="s">
        <v>161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85</v>
      </c>
      <c r="BK117" s="218">
        <f>ROUND(I117*H117,2)</f>
        <v>0</v>
      </c>
      <c r="BL117" s="19" t="s">
        <v>552</v>
      </c>
      <c r="BM117" s="217" t="s">
        <v>2298</v>
      </c>
    </row>
    <row r="118" s="2" customFormat="1" ht="16.5" customHeight="1">
      <c r="A118" s="40"/>
      <c r="B118" s="41"/>
      <c r="C118" s="206" t="s">
        <v>266</v>
      </c>
      <c r="D118" s="206" t="s">
        <v>163</v>
      </c>
      <c r="E118" s="207" t="s">
        <v>2299</v>
      </c>
      <c r="F118" s="208" t="s">
        <v>2300</v>
      </c>
      <c r="G118" s="209" t="s">
        <v>199</v>
      </c>
      <c r="H118" s="210">
        <v>30</v>
      </c>
      <c r="I118" s="211"/>
      <c r="J118" s="212">
        <f>ROUND(I118*H118,2)</f>
        <v>0</v>
      </c>
      <c r="K118" s="208" t="s">
        <v>21</v>
      </c>
      <c r="L118" s="46"/>
      <c r="M118" s="213" t="s">
        <v>21</v>
      </c>
      <c r="N118" s="214" t="s">
        <v>48</v>
      </c>
      <c r="O118" s="86"/>
      <c r="P118" s="215">
        <f>O118*H118</f>
        <v>0</v>
      </c>
      <c r="Q118" s="215">
        <v>0.00013999999999999999</v>
      </c>
      <c r="R118" s="215">
        <f>Q118*H118</f>
        <v>0.0041999999999999997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552</v>
      </c>
      <c r="AT118" s="217" t="s">
        <v>163</v>
      </c>
      <c r="AU118" s="217" t="s">
        <v>87</v>
      </c>
      <c r="AY118" s="19" t="s">
        <v>161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85</v>
      </c>
      <c r="BK118" s="218">
        <f>ROUND(I118*H118,2)</f>
        <v>0</v>
      </c>
      <c r="BL118" s="19" t="s">
        <v>552</v>
      </c>
      <c r="BM118" s="217" t="s">
        <v>2301</v>
      </c>
    </row>
    <row r="119" s="2" customFormat="1" ht="16.5" customHeight="1">
      <c r="A119" s="40"/>
      <c r="B119" s="41"/>
      <c r="C119" s="206" t="s">
        <v>271</v>
      </c>
      <c r="D119" s="206" t="s">
        <v>163</v>
      </c>
      <c r="E119" s="207" t="s">
        <v>2302</v>
      </c>
      <c r="F119" s="208" t="s">
        <v>2303</v>
      </c>
      <c r="G119" s="209" t="s">
        <v>199</v>
      </c>
      <c r="H119" s="210">
        <v>30</v>
      </c>
      <c r="I119" s="211"/>
      <c r="J119" s="212">
        <f>ROUND(I119*H119,2)</f>
        <v>0</v>
      </c>
      <c r="K119" s="208" t="s">
        <v>21</v>
      </c>
      <c r="L119" s="46"/>
      <c r="M119" s="277" t="s">
        <v>21</v>
      </c>
      <c r="N119" s="278" t="s">
        <v>48</v>
      </c>
      <c r="O119" s="271"/>
      <c r="P119" s="272">
        <f>O119*H119</f>
        <v>0</v>
      </c>
      <c r="Q119" s="272">
        <v>0</v>
      </c>
      <c r="R119" s="272">
        <f>Q119*H119</f>
        <v>0</v>
      </c>
      <c r="S119" s="272">
        <v>0</v>
      </c>
      <c r="T119" s="273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552</v>
      </c>
      <c r="AT119" s="217" t="s">
        <v>163</v>
      </c>
      <c r="AU119" s="217" t="s">
        <v>87</v>
      </c>
      <c r="AY119" s="19" t="s">
        <v>161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552</v>
      </c>
      <c r="BM119" s="217" t="s">
        <v>2304</v>
      </c>
    </row>
    <row r="120" s="2" customFormat="1" ht="6.96" customHeight="1">
      <c r="A120" s="40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53P7af6fnNf9v43MuZ6cVG7PK4LZ2hbVWb3zjCq5bgPadzEkJYxxDReoXpgUT0KYmCAdLdGtBCoiHBON3/j0dg==" hashValue="g/d34Mf4eqSSHBufbLcRd3HJvvsvLdTEwev4pDaN/laePYV9N4KNcjCvx5MZeZ7G0Izjuyswvb22FhEoiSRwOg==" algorithmName="SHA-512" password="CC35"/>
  <autoFilter ref="C85:K1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119003131"/>
    <hyperlink ref="F92" r:id="rId2" display="https://podminky.urs.cz/item/CS_URS_2025_01/119003132"/>
    <hyperlink ref="F94" r:id="rId3" display="https://podminky.urs.cz/item/CS_URS_2025_01/119003215"/>
    <hyperlink ref="F96" r:id="rId4" display="https://podminky.urs.cz/item/CS_URS_2025_01/119003216"/>
    <hyperlink ref="F100" r:id="rId5" display="https://podminky.urs.cz/item/CS_URS_2025_01/171111111"/>
    <hyperlink ref="F103" r:id="rId6" display="https://podminky.urs.cz/item/CS_URS_2025_01/278381153"/>
    <hyperlink ref="F108" r:id="rId7" display="https://podminky.urs.cz/item/CS_URS_2025_01/998323011"/>
    <hyperlink ref="F112" r:id="rId8" display="https://podminky.urs.cz/item/CS_URS_2025_01/460010024"/>
    <hyperlink ref="F116" r:id="rId9" display="https://podminky.urs.cz/item/CS_URS_2025_01/46016117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2305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ROUND((SUM(BE81:BE273)),  2)</f>
        <v>0</v>
      </c>
      <c r="G33" s="40"/>
      <c r="H33" s="40"/>
      <c r="I33" s="150">
        <v>0.20999999999999999</v>
      </c>
      <c r="J33" s="149">
        <f>ROUND(((SUM(BE81:BE273))*I33),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ROUND((SUM(BF81:BF273)),  2)</f>
        <v>0</v>
      </c>
      <c r="G34" s="40"/>
      <c r="H34" s="40"/>
      <c r="I34" s="150">
        <v>0.14999999999999999</v>
      </c>
      <c r="J34" s="149">
        <f>ROUND(((SUM(BF81:BF273))*I34),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ROUND((SUM(BG81:BG273)),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ROUND((SUM(BH81:BH273)),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ROUND((SUM(BI81:BI273)),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05 - Kácení dřevin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923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146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Jez Šargoun, Malá Voda - rekonstrukce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128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05 - Kácení dřevin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U Šargounského mlýna</v>
      </c>
      <c r="G75" s="42"/>
      <c r="H75" s="42"/>
      <c r="I75" s="34" t="s">
        <v>24</v>
      </c>
      <c r="J75" s="74" t="str">
        <f>IF(J12="","",J12)</f>
        <v>14. 4. 2021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26</v>
      </c>
      <c r="D77" s="42"/>
      <c r="E77" s="42"/>
      <c r="F77" s="29" t="str">
        <f>E15</f>
        <v>Povodí Moravy, státní podnik</v>
      </c>
      <c r="G77" s="42"/>
      <c r="H77" s="42"/>
      <c r="I77" s="34" t="s">
        <v>34</v>
      </c>
      <c r="J77" s="38" t="str">
        <f>E21</f>
        <v>HG Partner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32</v>
      </c>
      <c r="D78" s="42"/>
      <c r="E78" s="42"/>
      <c r="F78" s="29" t="str">
        <f>IF(E18="","",E18)</f>
        <v>Vyplň údaj</v>
      </c>
      <c r="G78" s="42"/>
      <c r="H78" s="42"/>
      <c r="I78" s="34" t="s">
        <v>39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147</v>
      </c>
      <c r="D80" s="182" t="s">
        <v>62</v>
      </c>
      <c r="E80" s="182" t="s">
        <v>58</v>
      </c>
      <c r="F80" s="182" t="s">
        <v>59</v>
      </c>
      <c r="G80" s="182" t="s">
        <v>148</v>
      </c>
      <c r="H80" s="182" t="s">
        <v>149</v>
      </c>
      <c r="I80" s="182" t="s">
        <v>150</v>
      </c>
      <c r="J80" s="182" t="s">
        <v>132</v>
      </c>
      <c r="K80" s="183" t="s">
        <v>151</v>
      </c>
      <c r="L80" s="184"/>
      <c r="M80" s="94" t="s">
        <v>21</v>
      </c>
      <c r="N80" s="95" t="s">
        <v>47</v>
      </c>
      <c r="O80" s="95" t="s">
        <v>152</v>
      </c>
      <c r="P80" s="95" t="s">
        <v>153</v>
      </c>
      <c r="Q80" s="95" t="s">
        <v>154</v>
      </c>
      <c r="R80" s="95" t="s">
        <v>155</v>
      </c>
      <c r="S80" s="95" t="s">
        <v>156</v>
      </c>
      <c r="T80" s="96" t="s">
        <v>157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158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76</v>
      </c>
      <c r="AU81" s="19" t="s">
        <v>133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76</v>
      </c>
      <c r="E82" s="193" t="s">
        <v>159</v>
      </c>
      <c r="F82" s="193" t="s">
        <v>160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85</v>
      </c>
      <c r="AT82" s="202" t="s">
        <v>76</v>
      </c>
      <c r="AU82" s="202" t="s">
        <v>77</v>
      </c>
      <c r="AY82" s="201" t="s">
        <v>161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76</v>
      </c>
      <c r="E83" s="204" t="s">
        <v>85</v>
      </c>
      <c r="F83" s="204" t="s">
        <v>926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SUM(P84:P273)</f>
        <v>0</v>
      </c>
      <c r="Q83" s="198"/>
      <c r="R83" s="199">
        <f>SUM(R84:R273)</f>
        <v>0</v>
      </c>
      <c r="S83" s="198"/>
      <c r="T83" s="200">
        <f>SUM(T84:T273)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85</v>
      </c>
      <c r="AT83" s="202" t="s">
        <v>76</v>
      </c>
      <c r="AU83" s="202" t="s">
        <v>85</v>
      </c>
      <c r="AY83" s="201" t="s">
        <v>161</v>
      </c>
      <c r="BK83" s="203">
        <f>SUM(BK84:BK273)</f>
        <v>0</v>
      </c>
    </row>
    <row r="84" s="2" customFormat="1" ht="21.75" customHeight="1">
      <c r="A84" s="40"/>
      <c r="B84" s="41"/>
      <c r="C84" s="206" t="s">
        <v>85</v>
      </c>
      <c r="D84" s="206" t="s">
        <v>163</v>
      </c>
      <c r="E84" s="207" t="s">
        <v>2306</v>
      </c>
      <c r="F84" s="208" t="s">
        <v>2307</v>
      </c>
      <c r="G84" s="209" t="s">
        <v>232</v>
      </c>
      <c r="H84" s="210">
        <v>66</v>
      </c>
      <c r="I84" s="211"/>
      <c r="J84" s="212">
        <f>ROUND(I84*H84,2)</f>
        <v>0</v>
      </c>
      <c r="K84" s="208" t="s">
        <v>167</v>
      </c>
      <c r="L84" s="46"/>
      <c r="M84" s="213" t="s">
        <v>21</v>
      </c>
      <c r="N84" s="214" t="s">
        <v>48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168</v>
      </c>
      <c r="AT84" s="217" t="s">
        <v>163</v>
      </c>
      <c r="AU84" s="217" t="s">
        <v>87</v>
      </c>
      <c r="AY84" s="19" t="s">
        <v>161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85</v>
      </c>
      <c r="BK84" s="218">
        <f>ROUND(I84*H84,2)</f>
        <v>0</v>
      </c>
      <c r="BL84" s="19" t="s">
        <v>168</v>
      </c>
      <c r="BM84" s="217" t="s">
        <v>2308</v>
      </c>
    </row>
    <row r="85" s="2" customFormat="1">
      <c r="A85" s="40"/>
      <c r="B85" s="41"/>
      <c r="C85" s="42"/>
      <c r="D85" s="219" t="s">
        <v>170</v>
      </c>
      <c r="E85" s="42"/>
      <c r="F85" s="220" t="s">
        <v>2309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170</v>
      </c>
      <c r="AU85" s="19" t="s">
        <v>87</v>
      </c>
    </row>
    <row r="86" s="13" customFormat="1">
      <c r="A86" s="13"/>
      <c r="B86" s="224"/>
      <c r="C86" s="225"/>
      <c r="D86" s="226" t="s">
        <v>172</v>
      </c>
      <c r="E86" s="227" t="s">
        <v>21</v>
      </c>
      <c r="F86" s="228" t="s">
        <v>2310</v>
      </c>
      <c r="G86" s="225"/>
      <c r="H86" s="229">
        <v>1</v>
      </c>
      <c r="I86" s="230"/>
      <c r="J86" s="225"/>
      <c r="K86" s="225"/>
      <c r="L86" s="231"/>
      <c r="M86" s="232"/>
      <c r="N86" s="233"/>
      <c r="O86" s="233"/>
      <c r="P86" s="233"/>
      <c r="Q86" s="233"/>
      <c r="R86" s="233"/>
      <c r="S86" s="233"/>
      <c r="T86" s="234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5" t="s">
        <v>172</v>
      </c>
      <c r="AU86" s="235" t="s">
        <v>87</v>
      </c>
      <c r="AV86" s="13" t="s">
        <v>87</v>
      </c>
      <c r="AW86" s="13" t="s">
        <v>38</v>
      </c>
      <c r="AX86" s="13" t="s">
        <v>77</v>
      </c>
      <c r="AY86" s="235" t="s">
        <v>161</v>
      </c>
    </row>
    <row r="87" s="13" customFormat="1">
      <c r="A87" s="13"/>
      <c r="B87" s="224"/>
      <c r="C87" s="225"/>
      <c r="D87" s="226" t="s">
        <v>172</v>
      </c>
      <c r="E87" s="227" t="s">
        <v>21</v>
      </c>
      <c r="F87" s="228" t="s">
        <v>2311</v>
      </c>
      <c r="G87" s="225"/>
      <c r="H87" s="229">
        <v>2</v>
      </c>
      <c r="I87" s="230"/>
      <c r="J87" s="225"/>
      <c r="K87" s="225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172</v>
      </c>
      <c r="AU87" s="235" t="s">
        <v>87</v>
      </c>
      <c r="AV87" s="13" t="s">
        <v>87</v>
      </c>
      <c r="AW87" s="13" t="s">
        <v>38</v>
      </c>
      <c r="AX87" s="13" t="s">
        <v>77</v>
      </c>
      <c r="AY87" s="235" t="s">
        <v>161</v>
      </c>
    </row>
    <row r="88" s="13" customFormat="1">
      <c r="A88" s="13"/>
      <c r="B88" s="224"/>
      <c r="C88" s="225"/>
      <c r="D88" s="226" t="s">
        <v>172</v>
      </c>
      <c r="E88" s="227" t="s">
        <v>21</v>
      </c>
      <c r="F88" s="228" t="s">
        <v>2312</v>
      </c>
      <c r="G88" s="225"/>
      <c r="H88" s="229">
        <v>2</v>
      </c>
      <c r="I88" s="230"/>
      <c r="J88" s="225"/>
      <c r="K88" s="225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172</v>
      </c>
      <c r="AU88" s="235" t="s">
        <v>87</v>
      </c>
      <c r="AV88" s="13" t="s">
        <v>87</v>
      </c>
      <c r="AW88" s="13" t="s">
        <v>38</v>
      </c>
      <c r="AX88" s="13" t="s">
        <v>77</v>
      </c>
      <c r="AY88" s="235" t="s">
        <v>161</v>
      </c>
    </row>
    <row r="89" s="13" customFormat="1">
      <c r="A89" s="13"/>
      <c r="B89" s="224"/>
      <c r="C89" s="225"/>
      <c r="D89" s="226" t="s">
        <v>172</v>
      </c>
      <c r="E89" s="227" t="s">
        <v>21</v>
      </c>
      <c r="F89" s="228" t="s">
        <v>2313</v>
      </c>
      <c r="G89" s="225"/>
      <c r="H89" s="229">
        <v>1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172</v>
      </c>
      <c r="AU89" s="235" t="s">
        <v>87</v>
      </c>
      <c r="AV89" s="13" t="s">
        <v>87</v>
      </c>
      <c r="AW89" s="13" t="s">
        <v>38</v>
      </c>
      <c r="AX89" s="13" t="s">
        <v>77</v>
      </c>
      <c r="AY89" s="235" t="s">
        <v>161</v>
      </c>
    </row>
    <row r="90" s="13" customFormat="1">
      <c r="A90" s="13"/>
      <c r="B90" s="224"/>
      <c r="C90" s="225"/>
      <c r="D90" s="226" t="s">
        <v>172</v>
      </c>
      <c r="E90" s="227" t="s">
        <v>21</v>
      </c>
      <c r="F90" s="228" t="s">
        <v>2314</v>
      </c>
      <c r="G90" s="225"/>
      <c r="H90" s="229">
        <v>1</v>
      </c>
      <c r="I90" s="230"/>
      <c r="J90" s="225"/>
      <c r="K90" s="225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172</v>
      </c>
      <c r="AU90" s="235" t="s">
        <v>87</v>
      </c>
      <c r="AV90" s="13" t="s">
        <v>87</v>
      </c>
      <c r="AW90" s="13" t="s">
        <v>38</v>
      </c>
      <c r="AX90" s="13" t="s">
        <v>77</v>
      </c>
      <c r="AY90" s="235" t="s">
        <v>161</v>
      </c>
    </row>
    <row r="91" s="13" customFormat="1">
      <c r="A91" s="13"/>
      <c r="B91" s="224"/>
      <c r="C91" s="225"/>
      <c r="D91" s="226" t="s">
        <v>172</v>
      </c>
      <c r="E91" s="227" t="s">
        <v>21</v>
      </c>
      <c r="F91" s="228" t="s">
        <v>2315</v>
      </c>
      <c r="G91" s="225"/>
      <c r="H91" s="229">
        <v>4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172</v>
      </c>
      <c r="AU91" s="235" t="s">
        <v>87</v>
      </c>
      <c r="AV91" s="13" t="s">
        <v>87</v>
      </c>
      <c r="AW91" s="13" t="s">
        <v>38</v>
      </c>
      <c r="AX91" s="13" t="s">
        <v>77</v>
      </c>
      <c r="AY91" s="235" t="s">
        <v>161</v>
      </c>
    </row>
    <row r="92" s="13" customFormat="1">
      <c r="A92" s="13"/>
      <c r="B92" s="224"/>
      <c r="C92" s="225"/>
      <c r="D92" s="226" t="s">
        <v>172</v>
      </c>
      <c r="E92" s="227" t="s">
        <v>21</v>
      </c>
      <c r="F92" s="228" t="s">
        <v>2316</v>
      </c>
      <c r="G92" s="225"/>
      <c r="H92" s="229">
        <v>1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172</v>
      </c>
      <c r="AU92" s="235" t="s">
        <v>87</v>
      </c>
      <c r="AV92" s="13" t="s">
        <v>87</v>
      </c>
      <c r="AW92" s="13" t="s">
        <v>38</v>
      </c>
      <c r="AX92" s="13" t="s">
        <v>77</v>
      </c>
      <c r="AY92" s="235" t="s">
        <v>161</v>
      </c>
    </row>
    <row r="93" s="13" customFormat="1">
      <c r="A93" s="13"/>
      <c r="B93" s="224"/>
      <c r="C93" s="225"/>
      <c r="D93" s="226" t="s">
        <v>172</v>
      </c>
      <c r="E93" s="227" t="s">
        <v>21</v>
      </c>
      <c r="F93" s="228" t="s">
        <v>2317</v>
      </c>
      <c r="G93" s="225"/>
      <c r="H93" s="229">
        <v>3</v>
      </c>
      <c r="I93" s="230"/>
      <c r="J93" s="225"/>
      <c r="K93" s="225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172</v>
      </c>
      <c r="AU93" s="235" t="s">
        <v>87</v>
      </c>
      <c r="AV93" s="13" t="s">
        <v>87</v>
      </c>
      <c r="AW93" s="13" t="s">
        <v>38</v>
      </c>
      <c r="AX93" s="13" t="s">
        <v>77</v>
      </c>
      <c r="AY93" s="235" t="s">
        <v>161</v>
      </c>
    </row>
    <row r="94" s="13" customFormat="1">
      <c r="A94" s="13"/>
      <c r="B94" s="224"/>
      <c r="C94" s="225"/>
      <c r="D94" s="226" t="s">
        <v>172</v>
      </c>
      <c r="E94" s="227" t="s">
        <v>21</v>
      </c>
      <c r="F94" s="228" t="s">
        <v>2318</v>
      </c>
      <c r="G94" s="225"/>
      <c r="H94" s="229">
        <v>7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172</v>
      </c>
      <c r="AU94" s="235" t="s">
        <v>87</v>
      </c>
      <c r="AV94" s="13" t="s">
        <v>87</v>
      </c>
      <c r="AW94" s="13" t="s">
        <v>38</v>
      </c>
      <c r="AX94" s="13" t="s">
        <v>77</v>
      </c>
      <c r="AY94" s="235" t="s">
        <v>161</v>
      </c>
    </row>
    <row r="95" s="13" customFormat="1">
      <c r="A95" s="13"/>
      <c r="B95" s="224"/>
      <c r="C95" s="225"/>
      <c r="D95" s="226" t="s">
        <v>172</v>
      </c>
      <c r="E95" s="227" t="s">
        <v>21</v>
      </c>
      <c r="F95" s="228" t="s">
        <v>2319</v>
      </c>
      <c r="G95" s="225"/>
      <c r="H95" s="229">
        <v>1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172</v>
      </c>
      <c r="AU95" s="235" t="s">
        <v>87</v>
      </c>
      <c r="AV95" s="13" t="s">
        <v>87</v>
      </c>
      <c r="AW95" s="13" t="s">
        <v>38</v>
      </c>
      <c r="AX95" s="13" t="s">
        <v>77</v>
      </c>
      <c r="AY95" s="235" t="s">
        <v>161</v>
      </c>
    </row>
    <row r="96" s="13" customFormat="1">
      <c r="A96" s="13"/>
      <c r="B96" s="224"/>
      <c r="C96" s="225"/>
      <c r="D96" s="226" t="s">
        <v>172</v>
      </c>
      <c r="E96" s="227" t="s">
        <v>21</v>
      </c>
      <c r="F96" s="228" t="s">
        <v>2320</v>
      </c>
      <c r="G96" s="225"/>
      <c r="H96" s="229">
        <v>2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172</v>
      </c>
      <c r="AU96" s="235" t="s">
        <v>87</v>
      </c>
      <c r="AV96" s="13" t="s">
        <v>87</v>
      </c>
      <c r="AW96" s="13" t="s">
        <v>38</v>
      </c>
      <c r="AX96" s="13" t="s">
        <v>77</v>
      </c>
      <c r="AY96" s="235" t="s">
        <v>161</v>
      </c>
    </row>
    <row r="97" s="13" customFormat="1">
      <c r="A97" s="13"/>
      <c r="B97" s="224"/>
      <c r="C97" s="225"/>
      <c r="D97" s="226" t="s">
        <v>172</v>
      </c>
      <c r="E97" s="227" t="s">
        <v>21</v>
      </c>
      <c r="F97" s="228" t="s">
        <v>2321</v>
      </c>
      <c r="G97" s="225"/>
      <c r="H97" s="229">
        <v>1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172</v>
      </c>
      <c r="AU97" s="235" t="s">
        <v>87</v>
      </c>
      <c r="AV97" s="13" t="s">
        <v>87</v>
      </c>
      <c r="AW97" s="13" t="s">
        <v>38</v>
      </c>
      <c r="AX97" s="13" t="s">
        <v>77</v>
      </c>
      <c r="AY97" s="235" t="s">
        <v>161</v>
      </c>
    </row>
    <row r="98" s="13" customFormat="1">
      <c r="A98" s="13"/>
      <c r="B98" s="224"/>
      <c r="C98" s="225"/>
      <c r="D98" s="226" t="s">
        <v>172</v>
      </c>
      <c r="E98" s="227" t="s">
        <v>21</v>
      </c>
      <c r="F98" s="228" t="s">
        <v>2322</v>
      </c>
      <c r="G98" s="225"/>
      <c r="H98" s="229">
        <v>1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172</v>
      </c>
      <c r="AU98" s="235" t="s">
        <v>87</v>
      </c>
      <c r="AV98" s="13" t="s">
        <v>87</v>
      </c>
      <c r="AW98" s="13" t="s">
        <v>38</v>
      </c>
      <c r="AX98" s="13" t="s">
        <v>77</v>
      </c>
      <c r="AY98" s="235" t="s">
        <v>161</v>
      </c>
    </row>
    <row r="99" s="13" customFormat="1">
      <c r="A99" s="13"/>
      <c r="B99" s="224"/>
      <c r="C99" s="225"/>
      <c r="D99" s="226" t="s">
        <v>172</v>
      </c>
      <c r="E99" s="227" t="s">
        <v>21</v>
      </c>
      <c r="F99" s="228" t="s">
        <v>2323</v>
      </c>
      <c r="G99" s="225"/>
      <c r="H99" s="229">
        <v>2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172</v>
      </c>
      <c r="AU99" s="235" t="s">
        <v>87</v>
      </c>
      <c r="AV99" s="13" t="s">
        <v>87</v>
      </c>
      <c r="AW99" s="13" t="s">
        <v>38</v>
      </c>
      <c r="AX99" s="13" t="s">
        <v>77</v>
      </c>
      <c r="AY99" s="235" t="s">
        <v>161</v>
      </c>
    </row>
    <row r="100" s="13" customFormat="1">
      <c r="A100" s="13"/>
      <c r="B100" s="224"/>
      <c r="C100" s="225"/>
      <c r="D100" s="226" t="s">
        <v>172</v>
      </c>
      <c r="E100" s="227" t="s">
        <v>21</v>
      </c>
      <c r="F100" s="228" t="s">
        <v>2324</v>
      </c>
      <c r="G100" s="225"/>
      <c r="H100" s="229">
        <v>2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172</v>
      </c>
      <c r="AU100" s="235" t="s">
        <v>87</v>
      </c>
      <c r="AV100" s="13" t="s">
        <v>87</v>
      </c>
      <c r="AW100" s="13" t="s">
        <v>38</v>
      </c>
      <c r="AX100" s="13" t="s">
        <v>77</v>
      </c>
      <c r="AY100" s="235" t="s">
        <v>161</v>
      </c>
    </row>
    <row r="101" s="13" customFormat="1">
      <c r="A101" s="13"/>
      <c r="B101" s="224"/>
      <c r="C101" s="225"/>
      <c r="D101" s="226" t="s">
        <v>172</v>
      </c>
      <c r="E101" s="227" t="s">
        <v>21</v>
      </c>
      <c r="F101" s="228" t="s">
        <v>2325</v>
      </c>
      <c r="G101" s="225"/>
      <c r="H101" s="229">
        <v>1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172</v>
      </c>
      <c r="AU101" s="235" t="s">
        <v>87</v>
      </c>
      <c r="AV101" s="13" t="s">
        <v>87</v>
      </c>
      <c r="AW101" s="13" t="s">
        <v>38</v>
      </c>
      <c r="AX101" s="13" t="s">
        <v>77</v>
      </c>
      <c r="AY101" s="235" t="s">
        <v>161</v>
      </c>
    </row>
    <row r="102" s="13" customFormat="1">
      <c r="A102" s="13"/>
      <c r="B102" s="224"/>
      <c r="C102" s="225"/>
      <c r="D102" s="226" t="s">
        <v>172</v>
      </c>
      <c r="E102" s="227" t="s">
        <v>21</v>
      </c>
      <c r="F102" s="228" t="s">
        <v>2326</v>
      </c>
      <c r="G102" s="225"/>
      <c r="H102" s="229">
        <v>2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172</v>
      </c>
      <c r="AU102" s="235" t="s">
        <v>87</v>
      </c>
      <c r="AV102" s="13" t="s">
        <v>87</v>
      </c>
      <c r="AW102" s="13" t="s">
        <v>38</v>
      </c>
      <c r="AX102" s="13" t="s">
        <v>77</v>
      </c>
      <c r="AY102" s="235" t="s">
        <v>161</v>
      </c>
    </row>
    <row r="103" s="13" customFormat="1">
      <c r="A103" s="13"/>
      <c r="B103" s="224"/>
      <c r="C103" s="225"/>
      <c r="D103" s="226" t="s">
        <v>172</v>
      </c>
      <c r="E103" s="227" t="s">
        <v>21</v>
      </c>
      <c r="F103" s="228" t="s">
        <v>2327</v>
      </c>
      <c r="G103" s="225"/>
      <c r="H103" s="229">
        <v>2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172</v>
      </c>
      <c r="AU103" s="235" t="s">
        <v>87</v>
      </c>
      <c r="AV103" s="13" t="s">
        <v>87</v>
      </c>
      <c r="AW103" s="13" t="s">
        <v>38</v>
      </c>
      <c r="AX103" s="13" t="s">
        <v>77</v>
      </c>
      <c r="AY103" s="235" t="s">
        <v>161</v>
      </c>
    </row>
    <row r="104" s="13" customFormat="1">
      <c r="A104" s="13"/>
      <c r="B104" s="224"/>
      <c r="C104" s="225"/>
      <c r="D104" s="226" t="s">
        <v>172</v>
      </c>
      <c r="E104" s="227" t="s">
        <v>21</v>
      </c>
      <c r="F104" s="228" t="s">
        <v>2328</v>
      </c>
      <c r="G104" s="225"/>
      <c r="H104" s="229">
        <v>2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172</v>
      </c>
      <c r="AU104" s="235" t="s">
        <v>87</v>
      </c>
      <c r="AV104" s="13" t="s">
        <v>87</v>
      </c>
      <c r="AW104" s="13" t="s">
        <v>38</v>
      </c>
      <c r="AX104" s="13" t="s">
        <v>77</v>
      </c>
      <c r="AY104" s="235" t="s">
        <v>161</v>
      </c>
    </row>
    <row r="105" s="13" customFormat="1">
      <c r="A105" s="13"/>
      <c r="B105" s="224"/>
      <c r="C105" s="225"/>
      <c r="D105" s="226" t="s">
        <v>172</v>
      </c>
      <c r="E105" s="227" t="s">
        <v>21</v>
      </c>
      <c r="F105" s="228" t="s">
        <v>2329</v>
      </c>
      <c r="G105" s="225"/>
      <c r="H105" s="229">
        <v>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172</v>
      </c>
      <c r="AU105" s="235" t="s">
        <v>87</v>
      </c>
      <c r="AV105" s="13" t="s">
        <v>87</v>
      </c>
      <c r="AW105" s="13" t="s">
        <v>38</v>
      </c>
      <c r="AX105" s="13" t="s">
        <v>77</v>
      </c>
      <c r="AY105" s="235" t="s">
        <v>161</v>
      </c>
    </row>
    <row r="106" s="13" customFormat="1">
      <c r="A106" s="13"/>
      <c r="B106" s="224"/>
      <c r="C106" s="225"/>
      <c r="D106" s="226" t="s">
        <v>172</v>
      </c>
      <c r="E106" s="227" t="s">
        <v>21</v>
      </c>
      <c r="F106" s="228" t="s">
        <v>2330</v>
      </c>
      <c r="G106" s="225"/>
      <c r="H106" s="229">
        <v>2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172</v>
      </c>
      <c r="AU106" s="235" t="s">
        <v>87</v>
      </c>
      <c r="AV106" s="13" t="s">
        <v>87</v>
      </c>
      <c r="AW106" s="13" t="s">
        <v>38</v>
      </c>
      <c r="AX106" s="13" t="s">
        <v>77</v>
      </c>
      <c r="AY106" s="235" t="s">
        <v>161</v>
      </c>
    </row>
    <row r="107" s="13" customFormat="1">
      <c r="A107" s="13"/>
      <c r="B107" s="224"/>
      <c r="C107" s="225"/>
      <c r="D107" s="226" t="s">
        <v>172</v>
      </c>
      <c r="E107" s="227" t="s">
        <v>21</v>
      </c>
      <c r="F107" s="228" t="s">
        <v>2331</v>
      </c>
      <c r="G107" s="225"/>
      <c r="H107" s="229">
        <v>2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172</v>
      </c>
      <c r="AU107" s="235" t="s">
        <v>87</v>
      </c>
      <c r="AV107" s="13" t="s">
        <v>87</v>
      </c>
      <c r="AW107" s="13" t="s">
        <v>38</v>
      </c>
      <c r="AX107" s="13" t="s">
        <v>77</v>
      </c>
      <c r="AY107" s="235" t="s">
        <v>161</v>
      </c>
    </row>
    <row r="108" s="13" customFormat="1">
      <c r="A108" s="13"/>
      <c r="B108" s="224"/>
      <c r="C108" s="225"/>
      <c r="D108" s="226" t="s">
        <v>172</v>
      </c>
      <c r="E108" s="227" t="s">
        <v>21</v>
      </c>
      <c r="F108" s="228" t="s">
        <v>2332</v>
      </c>
      <c r="G108" s="225"/>
      <c r="H108" s="229">
        <v>1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172</v>
      </c>
      <c r="AU108" s="235" t="s">
        <v>87</v>
      </c>
      <c r="AV108" s="13" t="s">
        <v>87</v>
      </c>
      <c r="AW108" s="13" t="s">
        <v>38</v>
      </c>
      <c r="AX108" s="13" t="s">
        <v>77</v>
      </c>
      <c r="AY108" s="235" t="s">
        <v>161</v>
      </c>
    </row>
    <row r="109" s="13" customFormat="1">
      <c r="A109" s="13"/>
      <c r="B109" s="224"/>
      <c r="C109" s="225"/>
      <c r="D109" s="226" t="s">
        <v>172</v>
      </c>
      <c r="E109" s="227" t="s">
        <v>21</v>
      </c>
      <c r="F109" s="228" t="s">
        <v>2333</v>
      </c>
      <c r="G109" s="225"/>
      <c r="H109" s="229">
        <v>1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172</v>
      </c>
      <c r="AU109" s="235" t="s">
        <v>87</v>
      </c>
      <c r="AV109" s="13" t="s">
        <v>87</v>
      </c>
      <c r="AW109" s="13" t="s">
        <v>38</v>
      </c>
      <c r="AX109" s="13" t="s">
        <v>77</v>
      </c>
      <c r="AY109" s="235" t="s">
        <v>161</v>
      </c>
    </row>
    <row r="110" s="13" customFormat="1">
      <c r="A110" s="13"/>
      <c r="B110" s="224"/>
      <c r="C110" s="225"/>
      <c r="D110" s="226" t="s">
        <v>172</v>
      </c>
      <c r="E110" s="227" t="s">
        <v>21</v>
      </c>
      <c r="F110" s="228" t="s">
        <v>2334</v>
      </c>
      <c r="G110" s="225"/>
      <c r="H110" s="229">
        <v>7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172</v>
      </c>
      <c r="AU110" s="235" t="s">
        <v>87</v>
      </c>
      <c r="AV110" s="13" t="s">
        <v>87</v>
      </c>
      <c r="AW110" s="13" t="s">
        <v>38</v>
      </c>
      <c r="AX110" s="13" t="s">
        <v>77</v>
      </c>
      <c r="AY110" s="235" t="s">
        <v>161</v>
      </c>
    </row>
    <row r="111" s="13" customFormat="1">
      <c r="A111" s="13"/>
      <c r="B111" s="224"/>
      <c r="C111" s="225"/>
      <c r="D111" s="226" t="s">
        <v>172</v>
      </c>
      <c r="E111" s="227" t="s">
        <v>21</v>
      </c>
      <c r="F111" s="228" t="s">
        <v>2335</v>
      </c>
      <c r="G111" s="225"/>
      <c r="H111" s="229">
        <v>3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172</v>
      </c>
      <c r="AU111" s="235" t="s">
        <v>87</v>
      </c>
      <c r="AV111" s="13" t="s">
        <v>87</v>
      </c>
      <c r="AW111" s="13" t="s">
        <v>38</v>
      </c>
      <c r="AX111" s="13" t="s">
        <v>77</v>
      </c>
      <c r="AY111" s="235" t="s">
        <v>161</v>
      </c>
    </row>
    <row r="112" s="15" customFormat="1">
      <c r="A112" s="15"/>
      <c r="B112" s="258"/>
      <c r="C112" s="259"/>
      <c r="D112" s="226" t="s">
        <v>172</v>
      </c>
      <c r="E112" s="260" t="s">
        <v>21</v>
      </c>
      <c r="F112" s="261" t="s">
        <v>208</v>
      </c>
      <c r="G112" s="259"/>
      <c r="H112" s="262">
        <v>55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8" t="s">
        <v>172</v>
      </c>
      <c r="AU112" s="268" t="s">
        <v>87</v>
      </c>
      <c r="AV112" s="15" t="s">
        <v>183</v>
      </c>
      <c r="AW112" s="15" t="s">
        <v>38</v>
      </c>
      <c r="AX112" s="15" t="s">
        <v>77</v>
      </c>
      <c r="AY112" s="268" t="s">
        <v>161</v>
      </c>
    </row>
    <row r="113" s="13" customFormat="1">
      <c r="A113" s="13"/>
      <c r="B113" s="224"/>
      <c r="C113" s="225"/>
      <c r="D113" s="226" t="s">
        <v>172</v>
      </c>
      <c r="E113" s="227" t="s">
        <v>21</v>
      </c>
      <c r="F113" s="228" t="s">
        <v>2336</v>
      </c>
      <c r="G113" s="225"/>
      <c r="H113" s="229">
        <v>1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172</v>
      </c>
      <c r="AU113" s="235" t="s">
        <v>87</v>
      </c>
      <c r="AV113" s="13" t="s">
        <v>87</v>
      </c>
      <c r="AW113" s="13" t="s">
        <v>38</v>
      </c>
      <c r="AX113" s="13" t="s">
        <v>77</v>
      </c>
      <c r="AY113" s="235" t="s">
        <v>161</v>
      </c>
    </row>
    <row r="114" s="13" customFormat="1">
      <c r="A114" s="13"/>
      <c r="B114" s="224"/>
      <c r="C114" s="225"/>
      <c r="D114" s="226" t="s">
        <v>172</v>
      </c>
      <c r="E114" s="227" t="s">
        <v>21</v>
      </c>
      <c r="F114" s="228" t="s">
        <v>2337</v>
      </c>
      <c r="G114" s="225"/>
      <c r="H114" s="229">
        <v>1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172</v>
      </c>
      <c r="AU114" s="235" t="s">
        <v>87</v>
      </c>
      <c r="AV114" s="13" t="s">
        <v>87</v>
      </c>
      <c r="AW114" s="13" t="s">
        <v>38</v>
      </c>
      <c r="AX114" s="13" t="s">
        <v>77</v>
      </c>
      <c r="AY114" s="235" t="s">
        <v>161</v>
      </c>
    </row>
    <row r="115" s="13" customFormat="1">
      <c r="A115" s="13"/>
      <c r="B115" s="224"/>
      <c r="C115" s="225"/>
      <c r="D115" s="226" t="s">
        <v>172</v>
      </c>
      <c r="E115" s="227" t="s">
        <v>21</v>
      </c>
      <c r="F115" s="228" t="s">
        <v>2338</v>
      </c>
      <c r="G115" s="225"/>
      <c r="H115" s="229">
        <v>1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172</v>
      </c>
      <c r="AU115" s="235" t="s">
        <v>87</v>
      </c>
      <c r="AV115" s="13" t="s">
        <v>87</v>
      </c>
      <c r="AW115" s="13" t="s">
        <v>38</v>
      </c>
      <c r="AX115" s="13" t="s">
        <v>77</v>
      </c>
      <c r="AY115" s="235" t="s">
        <v>161</v>
      </c>
    </row>
    <row r="116" s="13" customFormat="1">
      <c r="A116" s="13"/>
      <c r="B116" s="224"/>
      <c r="C116" s="225"/>
      <c r="D116" s="226" t="s">
        <v>172</v>
      </c>
      <c r="E116" s="227" t="s">
        <v>21</v>
      </c>
      <c r="F116" s="228" t="s">
        <v>2339</v>
      </c>
      <c r="G116" s="225"/>
      <c r="H116" s="229">
        <v>1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172</v>
      </c>
      <c r="AU116" s="235" t="s">
        <v>87</v>
      </c>
      <c r="AV116" s="13" t="s">
        <v>87</v>
      </c>
      <c r="AW116" s="13" t="s">
        <v>38</v>
      </c>
      <c r="AX116" s="13" t="s">
        <v>77</v>
      </c>
      <c r="AY116" s="235" t="s">
        <v>161</v>
      </c>
    </row>
    <row r="117" s="13" customFormat="1">
      <c r="A117" s="13"/>
      <c r="B117" s="224"/>
      <c r="C117" s="225"/>
      <c r="D117" s="226" t="s">
        <v>172</v>
      </c>
      <c r="E117" s="227" t="s">
        <v>21</v>
      </c>
      <c r="F117" s="228" t="s">
        <v>2340</v>
      </c>
      <c r="G117" s="225"/>
      <c r="H117" s="229">
        <v>1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172</v>
      </c>
      <c r="AU117" s="235" t="s">
        <v>87</v>
      </c>
      <c r="AV117" s="13" t="s">
        <v>87</v>
      </c>
      <c r="AW117" s="13" t="s">
        <v>38</v>
      </c>
      <c r="AX117" s="13" t="s">
        <v>77</v>
      </c>
      <c r="AY117" s="235" t="s">
        <v>161</v>
      </c>
    </row>
    <row r="118" s="13" customFormat="1">
      <c r="A118" s="13"/>
      <c r="B118" s="224"/>
      <c r="C118" s="225"/>
      <c r="D118" s="226" t="s">
        <v>172</v>
      </c>
      <c r="E118" s="227" t="s">
        <v>21</v>
      </c>
      <c r="F118" s="228" t="s">
        <v>2341</v>
      </c>
      <c r="G118" s="225"/>
      <c r="H118" s="229">
        <v>1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172</v>
      </c>
      <c r="AU118" s="235" t="s">
        <v>87</v>
      </c>
      <c r="AV118" s="13" t="s">
        <v>87</v>
      </c>
      <c r="AW118" s="13" t="s">
        <v>38</v>
      </c>
      <c r="AX118" s="13" t="s">
        <v>77</v>
      </c>
      <c r="AY118" s="235" t="s">
        <v>161</v>
      </c>
    </row>
    <row r="119" s="13" customFormat="1">
      <c r="A119" s="13"/>
      <c r="B119" s="224"/>
      <c r="C119" s="225"/>
      <c r="D119" s="226" t="s">
        <v>172</v>
      </c>
      <c r="E119" s="227" t="s">
        <v>21</v>
      </c>
      <c r="F119" s="228" t="s">
        <v>2342</v>
      </c>
      <c r="G119" s="225"/>
      <c r="H119" s="229">
        <v>1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172</v>
      </c>
      <c r="AU119" s="235" t="s">
        <v>87</v>
      </c>
      <c r="AV119" s="13" t="s">
        <v>87</v>
      </c>
      <c r="AW119" s="13" t="s">
        <v>38</v>
      </c>
      <c r="AX119" s="13" t="s">
        <v>77</v>
      </c>
      <c r="AY119" s="235" t="s">
        <v>161</v>
      </c>
    </row>
    <row r="120" s="13" customFormat="1">
      <c r="A120" s="13"/>
      <c r="B120" s="224"/>
      <c r="C120" s="225"/>
      <c r="D120" s="226" t="s">
        <v>172</v>
      </c>
      <c r="E120" s="227" t="s">
        <v>21</v>
      </c>
      <c r="F120" s="228" t="s">
        <v>2343</v>
      </c>
      <c r="G120" s="225"/>
      <c r="H120" s="229">
        <v>1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172</v>
      </c>
      <c r="AU120" s="235" t="s">
        <v>87</v>
      </c>
      <c r="AV120" s="13" t="s">
        <v>87</v>
      </c>
      <c r="AW120" s="13" t="s">
        <v>38</v>
      </c>
      <c r="AX120" s="13" t="s">
        <v>77</v>
      </c>
      <c r="AY120" s="235" t="s">
        <v>161</v>
      </c>
    </row>
    <row r="121" s="13" customFormat="1">
      <c r="A121" s="13"/>
      <c r="B121" s="224"/>
      <c r="C121" s="225"/>
      <c r="D121" s="226" t="s">
        <v>172</v>
      </c>
      <c r="E121" s="227" t="s">
        <v>21</v>
      </c>
      <c r="F121" s="228" t="s">
        <v>2344</v>
      </c>
      <c r="G121" s="225"/>
      <c r="H121" s="229">
        <v>1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172</v>
      </c>
      <c r="AU121" s="235" t="s">
        <v>87</v>
      </c>
      <c r="AV121" s="13" t="s">
        <v>87</v>
      </c>
      <c r="AW121" s="13" t="s">
        <v>38</v>
      </c>
      <c r="AX121" s="13" t="s">
        <v>77</v>
      </c>
      <c r="AY121" s="235" t="s">
        <v>161</v>
      </c>
    </row>
    <row r="122" s="13" customFormat="1">
      <c r="A122" s="13"/>
      <c r="B122" s="224"/>
      <c r="C122" s="225"/>
      <c r="D122" s="226" t="s">
        <v>172</v>
      </c>
      <c r="E122" s="227" t="s">
        <v>21</v>
      </c>
      <c r="F122" s="228" t="s">
        <v>2345</v>
      </c>
      <c r="G122" s="225"/>
      <c r="H122" s="229">
        <v>1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172</v>
      </c>
      <c r="AU122" s="235" t="s">
        <v>87</v>
      </c>
      <c r="AV122" s="13" t="s">
        <v>87</v>
      </c>
      <c r="AW122" s="13" t="s">
        <v>38</v>
      </c>
      <c r="AX122" s="13" t="s">
        <v>77</v>
      </c>
      <c r="AY122" s="235" t="s">
        <v>161</v>
      </c>
    </row>
    <row r="123" s="13" customFormat="1">
      <c r="A123" s="13"/>
      <c r="B123" s="224"/>
      <c r="C123" s="225"/>
      <c r="D123" s="226" t="s">
        <v>172</v>
      </c>
      <c r="E123" s="227" t="s">
        <v>21</v>
      </c>
      <c r="F123" s="228" t="s">
        <v>2346</v>
      </c>
      <c r="G123" s="225"/>
      <c r="H123" s="229">
        <v>1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172</v>
      </c>
      <c r="AU123" s="235" t="s">
        <v>87</v>
      </c>
      <c r="AV123" s="13" t="s">
        <v>87</v>
      </c>
      <c r="AW123" s="13" t="s">
        <v>38</v>
      </c>
      <c r="AX123" s="13" t="s">
        <v>77</v>
      </c>
      <c r="AY123" s="235" t="s">
        <v>161</v>
      </c>
    </row>
    <row r="124" s="14" customFormat="1">
      <c r="A124" s="14"/>
      <c r="B124" s="236"/>
      <c r="C124" s="237"/>
      <c r="D124" s="226" t="s">
        <v>172</v>
      </c>
      <c r="E124" s="238" t="s">
        <v>21</v>
      </c>
      <c r="F124" s="239" t="s">
        <v>175</v>
      </c>
      <c r="G124" s="237"/>
      <c r="H124" s="240">
        <v>66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172</v>
      </c>
      <c r="AU124" s="246" t="s">
        <v>87</v>
      </c>
      <c r="AV124" s="14" t="s">
        <v>168</v>
      </c>
      <c r="AW124" s="14" t="s">
        <v>38</v>
      </c>
      <c r="AX124" s="14" t="s">
        <v>85</v>
      </c>
      <c r="AY124" s="246" t="s">
        <v>161</v>
      </c>
    </row>
    <row r="125" s="2" customFormat="1" ht="21.75" customHeight="1">
      <c r="A125" s="40"/>
      <c r="B125" s="41"/>
      <c r="C125" s="206" t="s">
        <v>87</v>
      </c>
      <c r="D125" s="206" t="s">
        <v>163</v>
      </c>
      <c r="E125" s="207" t="s">
        <v>2347</v>
      </c>
      <c r="F125" s="208" t="s">
        <v>2348</v>
      </c>
      <c r="G125" s="209" t="s">
        <v>232</v>
      </c>
      <c r="H125" s="210">
        <v>22</v>
      </c>
      <c r="I125" s="211"/>
      <c r="J125" s="212">
        <f>ROUND(I125*H125,2)</f>
        <v>0</v>
      </c>
      <c r="K125" s="208" t="s">
        <v>167</v>
      </c>
      <c r="L125" s="46"/>
      <c r="M125" s="213" t="s">
        <v>21</v>
      </c>
      <c r="N125" s="214" t="s">
        <v>48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168</v>
      </c>
      <c r="AT125" s="217" t="s">
        <v>163</v>
      </c>
      <c r="AU125" s="217" t="s">
        <v>87</v>
      </c>
      <c r="AY125" s="19" t="s">
        <v>161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85</v>
      </c>
      <c r="BK125" s="218">
        <f>ROUND(I125*H125,2)</f>
        <v>0</v>
      </c>
      <c r="BL125" s="19" t="s">
        <v>168</v>
      </c>
      <c r="BM125" s="217" t="s">
        <v>2349</v>
      </c>
    </row>
    <row r="126" s="2" customFormat="1">
      <c r="A126" s="40"/>
      <c r="B126" s="41"/>
      <c r="C126" s="42"/>
      <c r="D126" s="219" t="s">
        <v>170</v>
      </c>
      <c r="E126" s="42"/>
      <c r="F126" s="220" t="s">
        <v>2350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170</v>
      </c>
      <c r="AU126" s="19" t="s">
        <v>87</v>
      </c>
    </row>
    <row r="127" s="13" customFormat="1">
      <c r="A127" s="13"/>
      <c r="B127" s="224"/>
      <c r="C127" s="225"/>
      <c r="D127" s="226" t="s">
        <v>172</v>
      </c>
      <c r="E127" s="227" t="s">
        <v>21</v>
      </c>
      <c r="F127" s="228" t="s">
        <v>2351</v>
      </c>
      <c r="G127" s="225"/>
      <c r="H127" s="229">
        <v>2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172</v>
      </c>
      <c r="AU127" s="235" t="s">
        <v>87</v>
      </c>
      <c r="AV127" s="13" t="s">
        <v>87</v>
      </c>
      <c r="AW127" s="13" t="s">
        <v>38</v>
      </c>
      <c r="AX127" s="13" t="s">
        <v>77</v>
      </c>
      <c r="AY127" s="235" t="s">
        <v>161</v>
      </c>
    </row>
    <row r="128" s="13" customFormat="1">
      <c r="A128" s="13"/>
      <c r="B128" s="224"/>
      <c r="C128" s="225"/>
      <c r="D128" s="226" t="s">
        <v>172</v>
      </c>
      <c r="E128" s="227" t="s">
        <v>21</v>
      </c>
      <c r="F128" s="228" t="s">
        <v>2352</v>
      </c>
      <c r="G128" s="225"/>
      <c r="H128" s="229">
        <v>1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172</v>
      </c>
      <c r="AU128" s="235" t="s">
        <v>87</v>
      </c>
      <c r="AV128" s="13" t="s">
        <v>87</v>
      </c>
      <c r="AW128" s="13" t="s">
        <v>38</v>
      </c>
      <c r="AX128" s="13" t="s">
        <v>77</v>
      </c>
      <c r="AY128" s="235" t="s">
        <v>161</v>
      </c>
    </row>
    <row r="129" s="13" customFormat="1">
      <c r="A129" s="13"/>
      <c r="B129" s="224"/>
      <c r="C129" s="225"/>
      <c r="D129" s="226" t="s">
        <v>172</v>
      </c>
      <c r="E129" s="227" t="s">
        <v>21</v>
      </c>
      <c r="F129" s="228" t="s">
        <v>2353</v>
      </c>
      <c r="G129" s="225"/>
      <c r="H129" s="229">
        <v>1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172</v>
      </c>
      <c r="AU129" s="235" t="s">
        <v>87</v>
      </c>
      <c r="AV129" s="13" t="s">
        <v>87</v>
      </c>
      <c r="AW129" s="13" t="s">
        <v>38</v>
      </c>
      <c r="AX129" s="13" t="s">
        <v>77</v>
      </c>
      <c r="AY129" s="235" t="s">
        <v>161</v>
      </c>
    </row>
    <row r="130" s="13" customFormat="1">
      <c r="A130" s="13"/>
      <c r="B130" s="224"/>
      <c r="C130" s="225"/>
      <c r="D130" s="226" t="s">
        <v>172</v>
      </c>
      <c r="E130" s="227" t="s">
        <v>21</v>
      </c>
      <c r="F130" s="228" t="s">
        <v>2354</v>
      </c>
      <c r="G130" s="225"/>
      <c r="H130" s="229">
        <v>1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172</v>
      </c>
      <c r="AU130" s="235" t="s">
        <v>87</v>
      </c>
      <c r="AV130" s="13" t="s">
        <v>87</v>
      </c>
      <c r="AW130" s="13" t="s">
        <v>38</v>
      </c>
      <c r="AX130" s="13" t="s">
        <v>77</v>
      </c>
      <c r="AY130" s="235" t="s">
        <v>161</v>
      </c>
    </row>
    <row r="131" s="13" customFormat="1">
      <c r="A131" s="13"/>
      <c r="B131" s="224"/>
      <c r="C131" s="225"/>
      <c r="D131" s="226" t="s">
        <v>172</v>
      </c>
      <c r="E131" s="227" t="s">
        <v>21</v>
      </c>
      <c r="F131" s="228" t="s">
        <v>2355</v>
      </c>
      <c r="G131" s="225"/>
      <c r="H131" s="229">
        <v>2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172</v>
      </c>
      <c r="AU131" s="235" t="s">
        <v>87</v>
      </c>
      <c r="AV131" s="13" t="s">
        <v>87</v>
      </c>
      <c r="AW131" s="13" t="s">
        <v>38</v>
      </c>
      <c r="AX131" s="13" t="s">
        <v>77</v>
      </c>
      <c r="AY131" s="235" t="s">
        <v>161</v>
      </c>
    </row>
    <row r="132" s="13" customFormat="1">
      <c r="A132" s="13"/>
      <c r="B132" s="224"/>
      <c r="C132" s="225"/>
      <c r="D132" s="226" t="s">
        <v>172</v>
      </c>
      <c r="E132" s="227" t="s">
        <v>21</v>
      </c>
      <c r="F132" s="228" t="s">
        <v>2325</v>
      </c>
      <c r="G132" s="225"/>
      <c r="H132" s="229">
        <v>1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172</v>
      </c>
      <c r="AU132" s="235" t="s">
        <v>87</v>
      </c>
      <c r="AV132" s="13" t="s">
        <v>87</v>
      </c>
      <c r="AW132" s="13" t="s">
        <v>38</v>
      </c>
      <c r="AX132" s="13" t="s">
        <v>77</v>
      </c>
      <c r="AY132" s="235" t="s">
        <v>161</v>
      </c>
    </row>
    <row r="133" s="13" customFormat="1">
      <c r="A133" s="13"/>
      <c r="B133" s="224"/>
      <c r="C133" s="225"/>
      <c r="D133" s="226" t="s">
        <v>172</v>
      </c>
      <c r="E133" s="227" t="s">
        <v>21</v>
      </c>
      <c r="F133" s="228" t="s">
        <v>2356</v>
      </c>
      <c r="G133" s="225"/>
      <c r="H133" s="229">
        <v>1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172</v>
      </c>
      <c r="AU133" s="235" t="s">
        <v>87</v>
      </c>
      <c r="AV133" s="13" t="s">
        <v>87</v>
      </c>
      <c r="AW133" s="13" t="s">
        <v>38</v>
      </c>
      <c r="AX133" s="13" t="s">
        <v>77</v>
      </c>
      <c r="AY133" s="235" t="s">
        <v>161</v>
      </c>
    </row>
    <row r="134" s="13" customFormat="1">
      <c r="A134" s="13"/>
      <c r="B134" s="224"/>
      <c r="C134" s="225"/>
      <c r="D134" s="226" t="s">
        <v>172</v>
      </c>
      <c r="E134" s="227" t="s">
        <v>21</v>
      </c>
      <c r="F134" s="228" t="s">
        <v>2357</v>
      </c>
      <c r="G134" s="225"/>
      <c r="H134" s="229">
        <v>1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172</v>
      </c>
      <c r="AU134" s="235" t="s">
        <v>87</v>
      </c>
      <c r="AV134" s="13" t="s">
        <v>87</v>
      </c>
      <c r="AW134" s="13" t="s">
        <v>38</v>
      </c>
      <c r="AX134" s="13" t="s">
        <v>77</v>
      </c>
      <c r="AY134" s="235" t="s">
        <v>161</v>
      </c>
    </row>
    <row r="135" s="13" customFormat="1">
      <c r="A135" s="13"/>
      <c r="B135" s="224"/>
      <c r="C135" s="225"/>
      <c r="D135" s="226" t="s">
        <v>172</v>
      </c>
      <c r="E135" s="227" t="s">
        <v>21</v>
      </c>
      <c r="F135" s="228" t="s">
        <v>2358</v>
      </c>
      <c r="G135" s="225"/>
      <c r="H135" s="229">
        <v>3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172</v>
      </c>
      <c r="AU135" s="235" t="s">
        <v>87</v>
      </c>
      <c r="AV135" s="13" t="s">
        <v>87</v>
      </c>
      <c r="AW135" s="13" t="s">
        <v>38</v>
      </c>
      <c r="AX135" s="13" t="s">
        <v>77</v>
      </c>
      <c r="AY135" s="235" t="s">
        <v>161</v>
      </c>
    </row>
    <row r="136" s="13" customFormat="1">
      <c r="A136" s="13"/>
      <c r="B136" s="224"/>
      <c r="C136" s="225"/>
      <c r="D136" s="226" t="s">
        <v>172</v>
      </c>
      <c r="E136" s="227" t="s">
        <v>21</v>
      </c>
      <c r="F136" s="228" t="s">
        <v>2359</v>
      </c>
      <c r="G136" s="225"/>
      <c r="H136" s="229">
        <v>5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172</v>
      </c>
      <c r="AU136" s="235" t="s">
        <v>87</v>
      </c>
      <c r="AV136" s="13" t="s">
        <v>87</v>
      </c>
      <c r="AW136" s="13" t="s">
        <v>38</v>
      </c>
      <c r="AX136" s="13" t="s">
        <v>77</v>
      </c>
      <c r="AY136" s="235" t="s">
        <v>161</v>
      </c>
    </row>
    <row r="137" s="13" customFormat="1">
      <c r="A137" s="13"/>
      <c r="B137" s="224"/>
      <c r="C137" s="225"/>
      <c r="D137" s="226" t="s">
        <v>172</v>
      </c>
      <c r="E137" s="227" t="s">
        <v>21</v>
      </c>
      <c r="F137" s="228" t="s">
        <v>2360</v>
      </c>
      <c r="G137" s="225"/>
      <c r="H137" s="229">
        <v>4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172</v>
      </c>
      <c r="AU137" s="235" t="s">
        <v>87</v>
      </c>
      <c r="AV137" s="13" t="s">
        <v>87</v>
      </c>
      <c r="AW137" s="13" t="s">
        <v>38</v>
      </c>
      <c r="AX137" s="13" t="s">
        <v>77</v>
      </c>
      <c r="AY137" s="235" t="s">
        <v>161</v>
      </c>
    </row>
    <row r="138" s="14" customFormat="1">
      <c r="A138" s="14"/>
      <c r="B138" s="236"/>
      <c r="C138" s="237"/>
      <c r="D138" s="226" t="s">
        <v>172</v>
      </c>
      <c r="E138" s="238" t="s">
        <v>21</v>
      </c>
      <c r="F138" s="239" t="s">
        <v>175</v>
      </c>
      <c r="G138" s="237"/>
      <c r="H138" s="240">
        <v>22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172</v>
      </c>
      <c r="AU138" s="246" t="s">
        <v>87</v>
      </c>
      <c r="AV138" s="14" t="s">
        <v>168</v>
      </c>
      <c r="AW138" s="14" t="s">
        <v>38</v>
      </c>
      <c r="AX138" s="14" t="s">
        <v>85</v>
      </c>
      <c r="AY138" s="246" t="s">
        <v>161</v>
      </c>
    </row>
    <row r="139" s="2" customFormat="1" ht="21.75" customHeight="1">
      <c r="A139" s="40"/>
      <c r="B139" s="41"/>
      <c r="C139" s="206" t="s">
        <v>183</v>
      </c>
      <c r="D139" s="206" t="s">
        <v>163</v>
      </c>
      <c r="E139" s="207" t="s">
        <v>2361</v>
      </c>
      <c r="F139" s="208" t="s">
        <v>2362</v>
      </c>
      <c r="G139" s="209" t="s">
        <v>232</v>
      </c>
      <c r="H139" s="210">
        <v>4</v>
      </c>
      <c r="I139" s="211"/>
      <c r="J139" s="212">
        <f>ROUND(I139*H139,2)</f>
        <v>0</v>
      </c>
      <c r="K139" s="208" t="s">
        <v>167</v>
      </c>
      <c r="L139" s="46"/>
      <c r="M139" s="213" t="s">
        <v>21</v>
      </c>
      <c r="N139" s="214" t="s">
        <v>48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168</v>
      </c>
      <c r="AT139" s="217" t="s">
        <v>163</v>
      </c>
      <c r="AU139" s="217" t="s">
        <v>87</v>
      </c>
      <c r="AY139" s="19" t="s">
        <v>161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85</v>
      </c>
      <c r="BK139" s="218">
        <f>ROUND(I139*H139,2)</f>
        <v>0</v>
      </c>
      <c r="BL139" s="19" t="s">
        <v>168</v>
      </c>
      <c r="BM139" s="217" t="s">
        <v>2363</v>
      </c>
    </row>
    <row r="140" s="2" customFormat="1">
      <c r="A140" s="40"/>
      <c r="B140" s="41"/>
      <c r="C140" s="42"/>
      <c r="D140" s="219" t="s">
        <v>170</v>
      </c>
      <c r="E140" s="42"/>
      <c r="F140" s="220" t="s">
        <v>2364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170</v>
      </c>
      <c r="AU140" s="19" t="s">
        <v>87</v>
      </c>
    </row>
    <row r="141" s="13" customFormat="1">
      <c r="A141" s="13"/>
      <c r="B141" s="224"/>
      <c r="C141" s="225"/>
      <c r="D141" s="226" t="s">
        <v>172</v>
      </c>
      <c r="E141" s="227" t="s">
        <v>21</v>
      </c>
      <c r="F141" s="228" t="s">
        <v>2365</v>
      </c>
      <c r="G141" s="225"/>
      <c r="H141" s="229">
        <v>1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172</v>
      </c>
      <c r="AU141" s="235" t="s">
        <v>87</v>
      </c>
      <c r="AV141" s="13" t="s">
        <v>87</v>
      </c>
      <c r="AW141" s="13" t="s">
        <v>38</v>
      </c>
      <c r="AX141" s="13" t="s">
        <v>77</v>
      </c>
      <c r="AY141" s="235" t="s">
        <v>161</v>
      </c>
    </row>
    <row r="142" s="13" customFormat="1">
      <c r="A142" s="13"/>
      <c r="B142" s="224"/>
      <c r="C142" s="225"/>
      <c r="D142" s="226" t="s">
        <v>172</v>
      </c>
      <c r="E142" s="227" t="s">
        <v>21</v>
      </c>
      <c r="F142" s="228" t="s">
        <v>2366</v>
      </c>
      <c r="G142" s="225"/>
      <c r="H142" s="229">
        <v>3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172</v>
      </c>
      <c r="AU142" s="235" t="s">
        <v>87</v>
      </c>
      <c r="AV142" s="13" t="s">
        <v>87</v>
      </c>
      <c r="AW142" s="13" t="s">
        <v>38</v>
      </c>
      <c r="AX142" s="13" t="s">
        <v>77</v>
      </c>
      <c r="AY142" s="235" t="s">
        <v>161</v>
      </c>
    </row>
    <row r="143" s="14" customFormat="1">
      <c r="A143" s="14"/>
      <c r="B143" s="236"/>
      <c r="C143" s="237"/>
      <c r="D143" s="226" t="s">
        <v>172</v>
      </c>
      <c r="E143" s="238" t="s">
        <v>21</v>
      </c>
      <c r="F143" s="239" t="s">
        <v>175</v>
      </c>
      <c r="G143" s="237"/>
      <c r="H143" s="240">
        <v>4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172</v>
      </c>
      <c r="AU143" s="246" t="s">
        <v>87</v>
      </c>
      <c r="AV143" s="14" t="s">
        <v>168</v>
      </c>
      <c r="AW143" s="14" t="s">
        <v>38</v>
      </c>
      <c r="AX143" s="14" t="s">
        <v>85</v>
      </c>
      <c r="AY143" s="246" t="s">
        <v>161</v>
      </c>
    </row>
    <row r="144" s="2" customFormat="1" ht="16.5" customHeight="1">
      <c r="A144" s="40"/>
      <c r="B144" s="41"/>
      <c r="C144" s="206" t="s">
        <v>168</v>
      </c>
      <c r="D144" s="206" t="s">
        <v>163</v>
      </c>
      <c r="E144" s="207" t="s">
        <v>2367</v>
      </c>
      <c r="F144" s="208" t="s">
        <v>2368</v>
      </c>
      <c r="G144" s="209" t="s">
        <v>232</v>
      </c>
      <c r="H144" s="210">
        <v>26</v>
      </c>
      <c r="I144" s="211"/>
      <c r="J144" s="212">
        <f>ROUND(I144*H144,2)</f>
        <v>0</v>
      </c>
      <c r="K144" s="208" t="s">
        <v>167</v>
      </c>
      <c r="L144" s="46"/>
      <c r="M144" s="213" t="s">
        <v>21</v>
      </c>
      <c r="N144" s="214" t="s">
        <v>48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168</v>
      </c>
      <c r="AT144" s="217" t="s">
        <v>163</v>
      </c>
      <c r="AU144" s="217" t="s">
        <v>87</v>
      </c>
      <c r="AY144" s="19" t="s">
        <v>161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85</v>
      </c>
      <c r="BK144" s="218">
        <f>ROUND(I144*H144,2)</f>
        <v>0</v>
      </c>
      <c r="BL144" s="19" t="s">
        <v>168</v>
      </c>
      <c r="BM144" s="217" t="s">
        <v>2369</v>
      </c>
    </row>
    <row r="145" s="2" customFormat="1">
      <c r="A145" s="40"/>
      <c r="B145" s="41"/>
      <c r="C145" s="42"/>
      <c r="D145" s="219" t="s">
        <v>170</v>
      </c>
      <c r="E145" s="42"/>
      <c r="F145" s="220" t="s">
        <v>2370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170</v>
      </c>
      <c r="AU145" s="19" t="s">
        <v>87</v>
      </c>
    </row>
    <row r="146" s="13" customFormat="1">
      <c r="A146" s="13"/>
      <c r="B146" s="224"/>
      <c r="C146" s="225"/>
      <c r="D146" s="226" t="s">
        <v>172</v>
      </c>
      <c r="E146" s="227" t="s">
        <v>21</v>
      </c>
      <c r="F146" s="228" t="s">
        <v>2310</v>
      </c>
      <c r="G146" s="225"/>
      <c r="H146" s="229">
        <v>1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172</v>
      </c>
      <c r="AU146" s="235" t="s">
        <v>87</v>
      </c>
      <c r="AV146" s="13" t="s">
        <v>87</v>
      </c>
      <c r="AW146" s="13" t="s">
        <v>38</v>
      </c>
      <c r="AX146" s="13" t="s">
        <v>77</v>
      </c>
      <c r="AY146" s="235" t="s">
        <v>161</v>
      </c>
    </row>
    <row r="147" s="13" customFormat="1">
      <c r="A147" s="13"/>
      <c r="B147" s="224"/>
      <c r="C147" s="225"/>
      <c r="D147" s="226" t="s">
        <v>172</v>
      </c>
      <c r="E147" s="227" t="s">
        <v>21</v>
      </c>
      <c r="F147" s="228" t="s">
        <v>2313</v>
      </c>
      <c r="G147" s="225"/>
      <c r="H147" s="229">
        <v>1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172</v>
      </c>
      <c r="AU147" s="235" t="s">
        <v>87</v>
      </c>
      <c r="AV147" s="13" t="s">
        <v>87</v>
      </c>
      <c r="AW147" s="13" t="s">
        <v>38</v>
      </c>
      <c r="AX147" s="13" t="s">
        <v>77</v>
      </c>
      <c r="AY147" s="235" t="s">
        <v>161</v>
      </c>
    </row>
    <row r="148" s="13" customFormat="1">
      <c r="A148" s="13"/>
      <c r="B148" s="224"/>
      <c r="C148" s="225"/>
      <c r="D148" s="226" t="s">
        <v>172</v>
      </c>
      <c r="E148" s="227" t="s">
        <v>21</v>
      </c>
      <c r="F148" s="228" t="s">
        <v>2314</v>
      </c>
      <c r="G148" s="225"/>
      <c r="H148" s="229">
        <v>1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172</v>
      </c>
      <c r="AU148" s="235" t="s">
        <v>87</v>
      </c>
      <c r="AV148" s="13" t="s">
        <v>87</v>
      </c>
      <c r="AW148" s="13" t="s">
        <v>38</v>
      </c>
      <c r="AX148" s="13" t="s">
        <v>77</v>
      </c>
      <c r="AY148" s="235" t="s">
        <v>161</v>
      </c>
    </row>
    <row r="149" s="13" customFormat="1">
      <c r="A149" s="13"/>
      <c r="B149" s="224"/>
      <c r="C149" s="225"/>
      <c r="D149" s="226" t="s">
        <v>172</v>
      </c>
      <c r="E149" s="227" t="s">
        <v>21</v>
      </c>
      <c r="F149" s="228" t="s">
        <v>2316</v>
      </c>
      <c r="G149" s="225"/>
      <c r="H149" s="229">
        <v>1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172</v>
      </c>
      <c r="AU149" s="235" t="s">
        <v>87</v>
      </c>
      <c r="AV149" s="13" t="s">
        <v>87</v>
      </c>
      <c r="AW149" s="13" t="s">
        <v>38</v>
      </c>
      <c r="AX149" s="13" t="s">
        <v>77</v>
      </c>
      <c r="AY149" s="235" t="s">
        <v>161</v>
      </c>
    </row>
    <row r="150" s="13" customFormat="1">
      <c r="A150" s="13"/>
      <c r="B150" s="224"/>
      <c r="C150" s="225"/>
      <c r="D150" s="226" t="s">
        <v>172</v>
      </c>
      <c r="E150" s="227" t="s">
        <v>21</v>
      </c>
      <c r="F150" s="228" t="s">
        <v>2319</v>
      </c>
      <c r="G150" s="225"/>
      <c r="H150" s="229">
        <v>1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172</v>
      </c>
      <c r="AU150" s="235" t="s">
        <v>87</v>
      </c>
      <c r="AV150" s="13" t="s">
        <v>87</v>
      </c>
      <c r="AW150" s="13" t="s">
        <v>38</v>
      </c>
      <c r="AX150" s="13" t="s">
        <v>77</v>
      </c>
      <c r="AY150" s="235" t="s">
        <v>161</v>
      </c>
    </row>
    <row r="151" s="13" customFormat="1">
      <c r="A151" s="13"/>
      <c r="B151" s="224"/>
      <c r="C151" s="225"/>
      <c r="D151" s="226" t="s">
        <v>172</v>
      </c>
      <c r="E151" s="227" t="s">
        <v>21</v>
      </c>
      <c r="F151" s="228" t="s">
        <v>2371</v>
      </c>
      <c r="G151" s="225"/>
      <c r="H151" s="229">
        <v>1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172</v>
      </c>
      <c r="AU151" s="235" t="s">
        <v>87</v>
      </c>
      <c r="AV151" s="13" t="s">
        <v>87</v>
      </c>
      <c r="AW151" s="13" t="s">
        <v>38</v>
      </c>
      <c r="AX151" s="13" t="s">
        <v>77</v>
      </c>
      <c r="AY151" s="235" t="s">
        <v>161</v>
      </c>
    </row>
    <row r="152" s="13" customFormat="1">
      <c r="A152" s="13"/>
      <c r="B152" s="224"/>
      <c r="C152" s="225"/>
      <c r="D152" s="226" t="s">
        <v>172</v>
      </c>
      <c r="E152" s="227" t="s">
        <v>21</v>
      </c>
      <c r="F152" s="228" t="s">
        <v>2321</v>
      </c>
      <c r="G152" s="225"/>
      <c r="H152" s="229">
        <v>1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172</v>
      </c>
      <c r="AU152" s="235" t="s">
        <v>87</v>
      </c>
      <c r="AV152" s="13" t="s">
        <v>87</v>
      </c>
      <c r="AW152" s="13" t="s">
        <v>38</v>
      </c>
      <c r="AX152" s="13" t="s">
        <v>77</v>
      </c>
      <c r="AY152" s="235" t="s">
        <v>161</v>
      </c>
    </row>
    <row r="153" s="13" customFormat="1">
      <c r="A153" s="13"/>
      <c r="B153" s="224"/>
      <c r="C153" s="225"/>
      <c r="D153" s="226" t="s">
        <v>172</v>
      </c>
      <c r="E153" s="227" t="s">
        <v>21</v>
      </c>
      <c r="F153" s="228" t="s">
        <v>2322</v>
      </c>
      <c r="G153" s="225"/>
      <c r="H153" s="229">
        <v>1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172</v>
      </c>
      <c r="AU153" s="235" t="s">
        <v>87</v>
      </c>
      <c r="AV153" s="13" t="s">
        <v>87</v>
      </c>
      <c r="AW153" s="13" t="s">
        <v>38</v>
      </c>
      <c r="AX153" s="13" t="s">
        <v>77</v>
      </c>
      <c r="AY153" s="235" t="s">
        <v>161</v>
      </c>
    </row>
    <row r="154" s="13" customFormat="1">
      <c r="A154" s="13"/>
      <c r="B154" s="224"/>
      <c r="C154" s="225"/>
      <c r="D154" s="226" t="s">
        <v>172</v>
      </c>
      <c r="E154" s="227" t="s">
        <v>21</v>
      </c>
      <c r="F154" s="228" t="s">
        <v>2372</v>
      </c>
      <c r="G154" s="225"/>
      <c r="H154" s="229">
        <v>1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172</v>
      </c>
      <c r="AU154" s="235" t="s">
        <v>87</v>
      </c>
      <c r="AV154" s="13" t="s">
        <v>87</v>
      </c>
      <c r="AW154" s="13" t="s">
        <v>38</v>
      </c>
      <c r="AX154" s="13" t="s">
        <v>77</v>
      </c>
      <c r="AY154" s="235" t="s">
        <v>161</v>
      </c>
    </row>
    <row r="155" s="13" customFormat="1">
      <c r="A155" s="13"/>
      <c r="B155" s="224"/>
      <c r="C155" s="225"/>
      <c r="D155" s="226" t="s">
        <v>172</v>
      </c>
      <c r="E155" s="227" t="s">
        <v>21</v>
      </c>
      <c r="F155" s="228" t="s">
        <v>2373</v>
      </c>
      <c r="G155" s="225"/>
      <c r="H155" s="229">
        <v>1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172</v>
      </c>
      <c r="AU155" s="235" t="s">
        <v>87</v>
      </c>
      <c r="AV155" s="13" t="s">
        <v>87</v>
      </c>
      <c r="AW155" s="13" t="s">
        <v>38</v>
      </c>
      <c r="AX155" s="13" t="s">
        <v>77</v>
      </c>
      <c r="AY155" s="235" t="s">
        <v>161</v>
      </c>
    </row>
    <row r="156" s="13" customFormat="1">
      <c r="A156" s="13"/>
      <c r="B156" s="224"/>
      <c r="C156" s="225"/>
      <c r="D156" s="226" t="s">
        <v>172</v>
      </c>
      <c r="E156" s="227" t="s">
        <v>21</v>
      </c>
      <c r="F156" s="228" t="s">
        <v>2374</v>
      </c>
      <c r="G156" s="225"/>
      <c r="H156" s="229">
        <v>1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172</v>
      </c>
      <c r="AU156" s="235" t="s">
        <v>87</v>
      </c>
      <c r="AV156" s="13" t="s">
        <v>87</v>
      </c>
      <c r="AW156" s="13" t="s">
        <v>38</v>
      </c>
      <c r="AX156" s="13" t="s">
        <v>77</v>
      </c>
      <c r="AY156" s="235" t="s">
        <v>161</v>
      </c>
    </row>
    <row r="157" s="13" customFormat="1">
      <c r="A157" s="13"/>
      <c r="B157" s="224"/>
      <c r="C157" s="225"/>
      <c r="D157" s="226" t="s">
        <v>172</v>
      </c>
      <c r="E157" s="227" t="s">
        <v>21</v>
      </c>
      <c r="F157" s="228" t="s">
        <v>2329</v>
      </c>
      <c r="G157" s="225"/>
      <c r="H157" s="229">
        <v>1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172</v>
      </c>
      <c r="AU157" s="235" t="s">
        <v>87</v>
      </c>
      <c r="AV157" s="13" t="s">
        <v>87</v>
      </c>
      <c r="AW157" s="13" t="s">
        <v>38</v>
      </c>
      <c r="AX157" s="13" t="s">
        <v>77</v>
      </c>
      <c r="AY157" s="235" t="s">
        <v>161</v>
      </c>
    </row>
    <row r="158" s="13" customFormat="1">
      <c r="A158" s="13"/>
      <c r="B158" s="224"/>
      <c r="C158" s="225"/>
      <c r="D158" s="226" t="s">
        <v>172</v>
      </c>
      <c r="E158" s="227" t="s">
        <v>21</v>
      </c>
      <c r="F158" s="228" t="s">
        <v>2375</v>
      </c>
      <c r="G158" s="225"/>
      <c r="H158" s="229">
        <v>1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172</v>
      </c>
      <c r="AU158" s="235" t="s">
        <v>87</v>
      </c>
      <c r="AV158" s="13" t="s">
        <v>87</v>
      </c>
      <c r="AW158" s="13" t="s">
        <v>38</v>
      </c>
      <c r="AX158" s="13" t="s">
        <v>77</v>
      </c>
      <c r="AY158" s="235" t="s">
        <v>161</v>
      </c>
    </row>
    <row r="159" s="13" customFormat="1">
      <c r="A159" s="13"/>
      <c r="B159" s="224"/>
      <c r="C159" s="225"/>
      <c r="D159" s="226" t="s">
        <v>172</v>
      </c>
      <c r="E159" s="227" t="s">
        <v>21</v>
      </c>
      <c r="F159" s="228" t="s">
        <v>2332</v>
      </c>
      <c r="G159" s="225"/>
      <c r="H159" s="229">
        <v>1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172</v>
      </c>
      <c r="AU159" s="235" t="s">
        <v>87</v>
      </c>
      <c r="AV159" s="13" t="s">
        <v>87</v>
      </c>
      <c r="AW159" s="13" t="s">
        <v>38</v>
      </c>
      <c r="AX159" s="13" t="s">
        <v>77</v>
      </c>
      <c r="AY159" s="235" t="s">
        <v>161</v>
      </c>
    </row>
    <row r="160" s="13" customFormat="1">
      <c r="A160" s="13"/>
      <c r="B160" s="224"/>
      <c r="C160" s="225"/>
      <c r="D160" s="226" t="s">
        <v>172</v>
      </c>
      <c r="E160" s="227" t="s">
        <v>21</v>
      </c>
      <c r="F160" s="228" t="s">
        <v>2333</v>
      </c>
      <c r="G160" s="225"/>
      <c r="H160" s="229">
        <v>1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172</v>
      </c>
      <c r="AU160" s="235" t="s">
        <v>87</v>
      </c>
      <c r="AV160" s="13" t="s">
        <v>87</v>
      </c>
      <c r="AW160" s="13" t="s">
        <v>38</v>
      </c>
      <c r="AX160" s="13" t="s">
        <v>77</v>
      </c>
      <c r="AY160" s="235" t="s">
        <v>161</v>
      </c>
    </row>
    <row r="161" s="15" customFormat="1">
      <c r="A161" s="15"/>
      <c r="B161" s="258"/>
      <c r="C161" s="259"/>
      <c r="D161" s="226" t="s">
        <v>172</v>
      </c>
      <c r="E161" s="260" t="s">
        <v>21</v>
      </c>
      <c r="F161" s="261" t="s">
        <v>208</v>
      </c>
      <c r="G161" s="259"/>
      <c r="H161" s="262">
        <v>15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8" t="s">
        <v>172</v>
      </c>
      <c r="AU161" s="268" t="s">
        <v>87</v>
      </c>
      <c r="AV161" s="15" t="s">
        <v>183</v>
      </c>
      <c r="AW161" s="15" t="s">
        <v>38</v>
      </c>
      <c r="AX161" s="15" t="s">
        <v>77</v>
      </c>
      <c r="AY161" s="268" t="s">
        <v>161</v>
      </c>
    </row>
    <row r="162" s="13" customFormat="1">
      <c r="A162" s="13"/>
      <c r="B162" s="224"/>
      <c r="C162" s="225"/>
      <c r="D162" s="226" t="s">
        <v>172</v>
      </c>
      <c r="E162" s="227" t="s">
        <v>21</v>
      </c>
      <c r="F162" s="228" t="s">
        <v>2336</v>
      </c>
      <c r="G162" s="225"/>
      <c r="H162" s="229">
        <v>1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172</v>
      </c>
      <c r="AU162" s="235" t="s">
        <v>87</v>
      </c>
      <c r="AV162" s="13" t="s">
        <v>87</v>
      </c>
      <c r="AW162" s="13" t="s">
        <v>38</v>
      </c>
      <c r="AX162" s="13" t="s">
        <v>77</v>
      </c>
      <c r="AY162" s="235" t="s">
        <v>161</v>
      </c>
    </row>
    <row r="163" s="13" customFormat="1">
      <c r="A163" s="13"/>
      <c r="B163" s="224"/>
      <c r="C163" s="225"/>
      <c r="D163" s="226" t="s">
        <v>172</v>
      </c>
      <c r="E163" s="227" t="s">
        <v>21</v>
      </c>
      <c r="F163" s="228" t="s">
        <v>2337</v>
      </c>
      <c r="G163" s="225"/>
      <c r="H163" s="229">
        <v>1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172</v>
      </c>
      <c r="AU163" s="235" t="s">
        <v>87</v>
      </c>
      <c r="AV163" s="13" t="s">
        <v>87</v>
      </c>
      <c r="AW163" s="13" t="s">
        <v>38</v>
      </c>
      <c r="AX163" s="13" t="s">
        <v>77</v>
      </c>
      <c r="AY163" s="235" t="s">
        <v>161</v>
      </c>
    </row>
    <row r="164" s="13" customFormat="1">
      <c r="A164" s="13"/>
      <c r="B164" s="224"/>
      <c r="C164" s="225"/>
      <c r="D164" s="226" t="s">
        <v>172</v>
      </c>
      <c r="E164" s="227" t="s">
        <v>21</v>
      </c>
      <c r="F164" s="228" t="s">
        <v>2338</v>
      </c>
      <c r="G164" s="225"/>
      <c r="H164" s="229">
        <v>1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172</v>
      </c>
      <c r="AU164" s="235" t="s">
        <v>87</v>
      </c>
      <c r="AV164" s="13" t="s">
        <v>87</v>
      </c>
      <c r="AW164" s="13" t="s">
        <v>38</v>
      </c>
      <c r="AX164" s="13" t="s">
        <v>77</v>
      </c>
      <c r="AY164" s="235" t="s">
        <v>161</v>
      </c>
    </row>
    <row r="165" s="13" customFormat="1">
      <c r="A165" s="13"/>
      <c r="B165" s="224"/>
      <c r="C165" s="225"/>
      <c r="D165" s="226" t="s">
        <v>172</v>
      </c>
      <c r="E165" s="227" t="s">
        <v>21</v>
      </c>
      <c r="F165" s="228" t="s">
        <v>2339</v>
      </c>
      <c r="G165" s="225"/>
      <c r="H165" s="229">
        <v>1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172</v>
      </c>
      <c r="AU165" s="235" t="s">
        <v>87</v>
      </c>
      <c r="AV165" s="13" t="s">
        <v>87</v>
      </c>
      <c r="AW165" s="13" t="s">
        <v>38</v>
      </c>
      <c r="AX165" s="13" t="s">
        <v>77</v>
      </c>
      <c r="AY165" s="235" t="s">
        <v>161</v>
      </c>
    </row>
    <row r="166" s="13" customFormat="1">
      <c r="A166" s="13"/>
      <c r="B166" s="224"/>
      <c r="C166" s="225"/>
      <c r="D166" s="226" t="s">
        <v>172</v>
      </c>
      <c r="E166" s="227" t="s">
        <v>21</v>
      </c>
      <c r="F166" s="228" t="s">
        <v>2340</v>
      </c>
      <c r="G166" s="225"/>
      <c r="H166" s="229">
        <v>1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172</v>
      </c>
      <c r="AU166" s="235" t="s">
        <v>87</v>
      </c>
      <c r="AV166" s="13" t="s">
        <v>87</v>
      </c>
      <c r="AW166" s="13" t="s">
        <v>38</v>
      </c>
      <c r="AX166" s="13" t="s">
        <v>77</v>
      </c>
      <c r="AY166" s="235" t="s">
        <v>161</v>
      </c>
    </row>
    <row r="167" s="13" customFormat="1">
      <c r="A167" s="13"/>
      <c r="B167" s="224"/>
      <c r="C167" s="225"/>
      <c r="D167" s="226" t="s">
        <v>172</v>
      </c>
      <c r="E167" s="227" t="s">
        <v>21</v>
      </c>
      <c r="F167" s="228" t="s">
        <v>2341</v>
      </c>
      <c r="G167" s="225"/>
      <c r="H167" s="229">
        <v>1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172</v>
      </c>
      <c r="AU167" s="235" t="s">
        <v>87</v>
      </c>
      <c r="AV167" s="13" t="s">
        <v>87</v>
      </c>
      <c r="AW167" s="13" t="s">
        <v>38</v>
      </c>
      <c r="AX167" s="13" t="s">
        <v>77</v>
      </c>
      <c r="AY167" s="235" t="s">
        <v>161</v>
      </c>
    </row>
    <row r="168" s="13" customFormat="1">
      <c r="A168" s="13"/>
      <c r="B168" s="224"/>
      <c r="C168" s="225"/>
      <c r="D168" s="226" t="s">
        <v>172</v>
      </c>
      <c r="E168" s="227" t="s">
        <v>21</v>
      </c>
      <c r="F168" s="228" t="s">
        <v>2342</v>
      </c>
      <c r="G168" s="225"/>
      <c r="H168" s="229">
        <v>1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172</v>
      </c>
      <c r="AU168" s="235" t="s">
        <v>87</v>
      </c>
      <c r="AV168" s="13" t="s">
        <v>87</v>
      </c>
      <c r="AW168" s="13" t="s">
        <v>38</v>
      </c>
      <c r="AX168" s="13" t="s">
        <v>77</v>
      </c>
      <c r="AY168" s="235" t="s">
        <v>161</v>
      </c>
    </row>
    <row r="169" s="13" customFormat="1">
      <c r="A169" s="13"/>
      <c r="B169" s="224"/>
      <c r="C169" s="225"/>
      <c r="D169" s="226" t="s">
        <v>172</v>
      </c>
      <c r="E169" s="227" t="s">
        <v>21</v>
      </c>
      <c r="F169" s="228" t="s">
        <v>2343</v>
      </c>
      <c r="G169" s="225"/>
      <c r="H169" s="229">
        <v>1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172</v>
      </c>
      <c r="AU169" s="235" t="s">
        <v>87</v>
      </c>
      <c r="AV169" s="13" t="s">
        <v>87</v>
      </c>
      <c r="AW169" s="13" t="s">
        <v>38</v>
      </c>
      <c r="AX169" s="13" t="s">
        <v>77</v>
      </c>
      <c r="AY169" s="235" t="s">
        <v>161</v>
      </c>
    </row>
    <row r="170" s="13" customFormat="1">
      <c r="A170" s="13"/>
      <c r="B170" s="224"/>
      <c r="C170" s="225"/>
      <c r="D170" s="226" t="s">
        <v>172</v>
      </c>
      <c r="E170" s="227" t="s">
        <v>21</v>
      </c>
      <c r="F170" s="228" t="s">
        <v>2344</v>
      </c>
      <c r="G170" s="225"/>
      <c r="H170" s="229">
        <v>1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172</v>
      </c>
      <c r="AU170" s="235" t="s">
        <v>87</v>
      </c>
      <c r="AV170" s="13" t="s">
        <v>87</v>
      </c>
      <c r="AW170" s="13" t="s">
        <v>38</v>
      </c>
      <c r="AX170" s="13" t="s">
        <v>77</v>
      </c>
      <c r="AY170" s="235" t="s">
        <v>161</v>
      </c>
    </row>
    <row r="171" s="13" customFormat="1">
      <c r="A171" s="13"/>
      <c r="B171" s="224"/>
      <c r="C171" s="225"/>
      <c r="D171" s="226" t="s">
        <v>172</v>
      </c>
      <c r="E171" s="227" t="s">
        <v>21</v>
      </c>
      <c r="F171" s="228" t="s">
        <v>2345</v>
      </c>
      <c r="G171" s="225"/>
      <c r="H171" s="229">
        <v>1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172</v>
      </c>
      <c r="AU171" s="235" t="s">
        <v>87</v>
      </c>
      <c r="AV171" s="13" t="s">
        <v>87</v>
      </c>
      <c r="AW171" s="13" t="s">
        <v>38</v>
      </c>
      <c r="AX171" s="13" t="s">
        <v>77</v>
      </c>
      <c r="AY171" s="235" t="s">
        <v>161</v>
      </c>
    </row>
    <row r="172" s="13" customFormat="1">
      <c r="A172" s="13"/>
      <c r="B172" s="224"/>
      <c r="C172" s="225"/>
      <c r="D172" s="226" t="s">
        <v>172</v>
      </c>
      <c r="E172" s="227" t="s">
        <v>21</v>
      </c>
      <c r="F172" s="228" t="s">
        <v>2346</v>
      </c>
      <c r="G172" s="225"/>
      <c r="H172" s="229">
        <v>1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172</v>
      </c>
      <c r="AU172" s="235" t="s">
        <v>87</v>
      </c>
      <c r="AV172" s="13" t="s">
        <v>87</v>
      </c>
      <c r="AW172" s="13" t="s">
        <v>38</v>
      </c>
      <c r="AX172" s="13" t="s">
        <v>77</v>
      </c>
      <c r="AY172" s="235" t="s">
        <v>161</v>
      </c>
    </row>
    <row r="173" s="14" customFormat="1">
      <c r="A173" s="14"/>
      <c r="B173" s="236"/>
      <c r="C173" s="237"/>
      <c r="D173" s="226" t="s">
        <v>172</v>
      </c>
      <c r="E173" s="238" t="s">
        <v>21</v>
      </c>
      <c r="F173" s="239" t="s">
        <v>175</v>
      </c>
      <c r="G173" s="237"/>
      <c r="H173" s="240">
        <v>26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172</v>
      </c>
      <c r="AU173" s="246" t="s">
        <v>87</v>
      </c>
      <c r="AV173" s="14" t="s">
        <v>168</v>
      </c>
      <c r="AW173" s="14" t="s">
        <v>38</v>
      </c>
      <c r="AX173" s="14" t="s">
        <v>85</v>
      </c>
      <c r="AY173" s="246" t="s">
        <v>161</v>
      </c>
    </row>
    <row r="174" s="2" customFormat="1" ht="16.5" customHeight="1">
      <c r="A174" s="40"/>
      <c r="B174" s="41"/>
      <c r="C174" s="206" t="s">
        <v>196</v>
      </c>
      <c r="D174" s="206" t="s">
        <v>163</v>
      </c>
      <c r="E174" s="207" t="s">
        <v>2376</v>
      </c>
      <c r="F174" s="208" t="s">
        <v>2377</v>
      </c>
      <c r="G174" s="209" t="s">
        <v>232</v>
      </c>
      <c r="H174" s="210">
        <v>13</v>
      </c>
      <c r="I174" s="211"/>
      <c r="J174" s="212">
        <f>ROUND(I174*H174,2)</f>
        <v>0</v>
      </c>
      <c r="K174" s="208" t="s">
        <v>167</v>
      </c>
      <c r="L174" s="46"/>
      <c r="M174" s="213" t="s">
        <v>21</v>
      </c>
      <c r="N174" s="214" t="s">
        <v>48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168</v>
      </c>
      <c r="AT174" s="217" t="s">
        <v>163</v>
      </c>
      <c r="AU174" s="217" t="s">
        <v>87</v>
      </c>
      <c r="AY174" s="19" t="s">
        <v>161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85</v>
      </c>
      <c r="BK174" s="218">
        <f>ROUND(I174*H174,2)</f>
        <v>0</v>
      </c>
      <c r="BL174" s="19" t="s">
        <v>168</v>
      </c>
      <c r="BM174" s="217" t="s">
        <v>2378</v>
      </c>
    </row>
    <row r="175" s="2" customFormat="1">
      <c r="A175" s="40"/>
      <c r="B175" s="41"/>
      <c r="C175" s="42"/>
      <c r="D175" s="219" t="s">
        <v>170</v>
      </c>
      <c r="E175" s="42"/>
      <c r="F175" s="220" t="s">
        <v>2379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170</v>
      </c>
      <c r="AU175" s="19" t="s">
        <v>87</v>
      </c>
    </row>
    <row r="176" s="13" customFormat="1">
      <c r="A176" s="13"/>
      <c r="B176" s="224"/>
      <c r="C176" s="225"/>
      <c r="D176" s="226" t="s">
        <v>172</v>
      </c>
      <c r="E176" s="227" t="s">
        <v>21</v>
      </c>
      <c r="F176" s="228" t="s">
        <v>2380</v>
      </c>
      <c r="G176" s="225"/>
      <c r="H176" s="229">
        <v>1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172</v>
      </c>
      <c r="AU176" s="235" t="s">
        <v>87</v>
      </c>
      <c r="AV176" s="13" t="s">
        <v>87</v>
      </c>
      <c r="AW176" s="13" t="s">
        <v>38</v>
      </c>
      <c r="AX176" s="13" t="s">
        <v>77</v>
      </c>
      <c r="AY176" s="235" t="s">
        <v>161</v>
      </c>
    </row>
    <row r="177" s="13" customFormat="1">
      <c r="A177" s="13"/>
      <c r="B177" s="224"/>
      <c r="C177" s="225"/>
      <c r="D177" s="226" t="s">
        <v>172</v>
      </c>
      <c r="E177" s="227" t="s">
        <v>21</v>
      </c>
      <c r="F177" s="228" t="s">
        <v>2381</v>
      </c>
      <c r="G177" s="225"/>
      <c r="H177" s="229">
        <v>1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172</v>
      </c>
      <c r="AU177" s="235" t="s">
        <v>87</v>
      </c>
      <c r="AV177" s="13" t="s">
        <v>87</v>
      </c>
      <c r="AW177" s="13" t="s">
        <v>38</v>
      </c>
      <c r="AX177" s="13" t="s">
        <v>77</v>
      </c>
      <c r="AY177" s="235" t="s">
        <v>161</v>
      </c>
    </row>
    <row r="178" s="13" customFormat="1">
      <c r="A178" s="13"/>
      <c r="B178" s="224"/>
      <c r="C178" s="225"/>
      <c r="D178" s="226" t="s">
        <v>172</v>
      </c>
      <c r="E178" s="227" t="s">
        <v>21</v>
      </c>
      <c r="F178" s="228" t="s">
        <v>2382</v>
      </c>
      <c r="G178" s="225"/>
      <c r="H178" s="229">
        <v>1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172</v>
      </c>
      <c r="AU178" s="235" t="s">
        <v>87</v>
      </c>
      <c r="AV178" s="13" t="s">
        <v>87</v>
      </c>
      <c r="AW178" s="13" t="s">
        <v>38</v>
      </c>
      <c r="AX178" s="13" t="s">
        <v>77</v>
      </c>
      <c r="AY178" s="235" t="s">
        <v>161</v>
      </c>
    </row>
    <row r="179" s="13" customFormat="1">
      <c r="A179" s="13"/>
      <c r="B179" s="224"/>
      <c r="C179" s="225"/>
      <c r="D179" s="226" t="s">
        <v>172</v>
      </c>
      <c r="E179" s="227" t="s">
        <v>21</v>
      </c>
      <c r="F179" s="228" t="s">
        <v>2352</v>
      </c>
      <c r="G179" s="225"/>
      <c r="H179" s="229">
        <v>1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172</v>
      </c>
      <c r="AU179" s="235" t="s">
        <v>87</v>
      </c>
      <c r="AV179" s="13" t="s">
        <v>87</v>
      </c>
      <c r="AW179" s="13" t="s">
        <v>38</v>
      </c>
      <c r="AX179" s="13" t="s">
        <v>77</v>
      </c>
      <c r="AY179" s="235" t="s">
        <v>161</v>
      </c>
    </row>
    <row r="180" s="13" customFormat="1">
      <c r="A180" s="13"/>
      <c r="B180" s="224"/>
      <c r="C180" s="225"/>
      <c r="D180" s="226" t="s">
        <v>172</v>
      </c>
      <c r="E180" s="227" t="s">
        <v>21</v>
      </c>
      <c r="F180" s="228" t="s">
        <v>2353</v>
      </c>
      <c r="G180" s="225"/>
      <c r="H180" s="229">
        <v>1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172</v>
      </c>
      <c r="AU180" s="235" t="s">
        <v>87</v>
      </c>
      <c r="AV180" s="13" t="s">
        <v>87</v>
      </c>
      <c r="AW180" s="13" t="s">
        <v>38</v>
      </c>
      <c r="AX180" s="13" t="s">
        <v>77</v>
      </c>
      <c r="AY180" s="235" t="s">
        <v>161</v>
      </c>
    </row>
    <row r="181" s="13" customFormat="1">
      <c r="A181" s="13"/>
      <c r="B181" s="224"/>
      <c r="C181" s="225"/>
      <c r="D181" s="226" t="s">
        <v>172</v>
      </c>
      <c r="E181" s="227" t="s">
        <v>21</v>
      </c>
      <c r="F181" s="228" t="s">
        <v>2354</v>
      </c>
      <c r="G181" s="225"/>
      <c r="H181" s="229">
        <v>1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172</v>
      </c>
      <c r="AU181" s="235" t="s">
        <v>87</v>
      </c>
      <c r="AV181" s="13" t="s">
        <v>87</v>
      </c>
      <c r="AW181" s="13" t="s">
        <v>38</v>
      </c>
      <c r="AX181" s="13" t="s">
        <v>77</v>
      </c>
      <c r="AY181" s="235" t="s">
        <v>161</v>
      </c>
    </row>
    <row r="182" s="13" customFormat="1">
      <c r="A182" s="13"/>
      <c r="B182" s="224"/>
      <c r="C182" s="225"/>
      <c r="D182" s="226" t="s">
        <v>172</v>
      </c>
      <c r="E182" s="227" t="s">
        <v>21</v>
      </c>
      <c r="F182" s="228" t="s">
        <v>2383</v>
      </c>
      <c r="G182" s="225"/>
      <c r="H182" s="229">
        <v>1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172</v>
      </c>
      <c r="AU182" s="235" t="s">
        <v>87</v>
      </c>
      <c r="AV182" s="13" t="s">
        <v>87</v>
      </c>
      <c r="AW182" s="13" t="s">
        <v>38</v>
      </c>
      <c r="AX182" s="13" t="s">
        <v>77</v>
      </c>
      <c r="AY182" s="235" t="s">
        <v>161</v>
      </c>
    </row>
    <row r="183" s="13" customFormat="1">
      <c r="A183" s="13"/>
      <c r="B183" s="224"/>
      <c r="C183" s="225"/>
      <c r="D183" s="226" t="s">
        <v>172</v>
      </c>
      <c r="E183" s="227" t="s">
        <v>21</v>
      </c>
      <c r="F183" s="228" t="s">
        <v>2384</v>
      </c>
      <c r="G183" s="225"/>
      <c r="H183" s="229">
        <v>1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172</v>
      </c>
      <c r="AU183" s="235" t="s">
        <v>87</v>
      </c>
      <c r="AV183" s="13" t="s">
        <v>87</v>
      </c>
      <c r="AW183" s="13" t="s">
        <v>38</v>
      </c>
      <c r="AX183" s="13" t="s">
        <v>77</v>
      </c>
      <c r="AY183" s="235" t="s">
        <v>161</v>
      </c>
    </row>
    <row r="184" s="13" customFormat="1">
      <c r="A184" s="13"/>
      <c r="B184" s="224"/>
      <c r="C184" s="225"/>
      <c r="D184" s="226" t="s">
        <v>172</v>
      </c>
      <c r="E184" s="227" t="s">
        <v>21</v>
      </c>
      <c r="F184" s="228" t="s">
        <v>2385</v>
      </c>
      <c r="G184" s="225"/>
      <c r="H184" s="229">
        <v>1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172</v>
      </c>
      <c r="AU184" s="235" t="s">
        <v>87</v>
      </c>
      <c r="AV184" s="13" t="s">
        <v>87</v>
      </c>
      <c r="AW184" s="13" t="s">
        <v>38</v>
      </c>
      <c r="AX184" s="13" t="s">
        <v>77</v>
      </c>
      <c r="AY184" s="235" t="s">
        <v>161</v>
      </c>
    </row>
    <row r="185" s="13" customFormat="1">
      <c r="A185" s="13"/>
      <c r="B185" s="224"/>
      <c r="C185" s="225"/>
      <c r="D185" s="226" t="s">
        <v>172</v>
      </c>
      <c r="E185" s="227" t="s">
        <v>21</v>
      </c>
      <c r="F185" s="228" t="s">
        <v>2325</v>
      </c>
      <c r="G185" s="225"/>
      <c r="H185" s="229">
        <v>1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172</v>
      </c>
      <c r="AU185" s="235" t="s">
        <v>87</v>
      </c>
      <c r="AV185" s="13" t="s">
        <v>87</v>
      </c>
      <c r="AW185" s="13" t="s">
        <v>38</v>
      </c>
      <c r="AX185" s="13" t="s">
        <v>77</v>
      </c>
      <c r="AY185" s="235" t="s">
        <v>161</v>
      </c>
    </row>
    <row r="186" s="13" customFormat="1">
      <c r="A186" s="13"/>
      <c r="B186" s="224"/>
      <c r="C186" s="225"/>
      <c r="D186" s="226" t="s">
        <v>172</v>
      </c>
      <c r="E186" s="227" t="s">
        <v>21</v>
      </c>
      <c r="F186" s="228" t="s">
        <v>2356</v>
      </c>
      <c r="G186" s="225"/>
      <c r="H186" s="229">
        <v>1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172</v>
      </c>
      <c r="AU186" s="235" t="s">
        <v>87</v>
      </c>
      <c r="AV186" s="13" t="s">
        <v>87</v>
      </c>
      <c r="AW186" s="13" t="s">
        <v>38</v>
      </c>
      <c r="AX186" s="13" t="s">
        <v>77</v>
      </c>
      <c r="AY186" s="235" t="s">
        <v>161</v>
      </c>
    </row>
    <row r="187" s="13" customFormat="1">
      <c r="A187" s="13"/>
      <c r="B187" s="224"/>
      <c r="C187" s="225"/>
      <c r="D187" s="226" t="s">
        <v>172</v>
      </c>
      <c r="E187" s="227" t="s">
        <v>21</v>
      </c>
      <c r="F187" s="228" t="s">
        <v>2357</v>
      </c>
      <c r="G187" s="225"/>
      <c r="H187" s="229">
        <v>1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172</v>
      </c>
      <c r="AU187" s="235" t="s">
        <v>87</v>
      </c>
      <c r="AV187" s="13" t="s">
        <v>87</v>
      </c>
      <c r="AW187" s="13" t="s">
        <v>38</v>
      </c>
      <c r="AX187" s="13" t="s">
        <v>77</v>
      </c>
      <c r="AY187" s="235" t="s">
        <v>161</v>
      </c>
    </row>
    <row r="188" s="13" customFormat="1">
      <c r="A188" s="13"/>
      <c r="B188" s="224"/>
      <c r="C188" s="225"/>
      <c r="D188" s="226" t="s">
        <v>172</v>
      </c>
      <c r="E188" s="227" t="s">
        <v>21</v>
      </c>
      <c r="F188" s="228" t="s">
        <v>2386</v>
      </c>
      <c r="G188" s="225"/>
      <c r="H188" s="229">
        <v>1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172</v>
      </c>
      <c r="AU188" s="235" t="s">
        <v>87</v>
      </c>
      <c r="AV188" s="13" t="s">
        <v>87</v>
      </c>
      <c r="AW188" s="13" t="s">
        <v>38</v>
      </c>
      <c r="AX188" s="13" t="s">
        <v>77</v>
      </c>
      <c r="AY188" s="235" t="s">
        <v>161</v>
      </c>
    </row>
    <row r="189" s="14" customFormat="1">
      <c r="A189" s="14"/>
      <c r="B189" s="236"/>
      <c r="C189" s="237"/>
      <c r="D189" s="226" t="s">
        <v>172</v>
      </c>
      <c r="E189" s="238" t="s">
        <v>21</v>
      </c>
      <c r="F189" s="239" t="s">
        <v>175</v>
      </c>
      <c r="G189" s="237"/>
      <c r="H189" s="240">
        <v>13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172</v>
      </c>
      <c r="AU189" s="246" t="s">
        <v>87</v>
      </c>
      <c r="AV189" s="14" t="s">
        <v>168</v>
      </c>
      <c r="AW189" s="14" t="s">
        <v>38</v>
      </c>
      <c r="AX189" s="14" t="s">
        <v>85</v>
      </c>
      <c r="AY189" s="246" t="s">
        <v>161</v>
      </c>
    </row>
    <row r="190" s="2" customFormat="1" ht="16.5" customHeight="1">
      <c r="A190" s="40"/>
      <c r="B190" s="41"/>
      <c r="C190" s="206" t="s">
        <v>216</v>
      </c>
      <c r="D190" s="206" t="s">
        <v>163</v>
      </c>
      <c r="E190" s="207" t="s">
        <v>2387</v>
      </c>
      <c r="F190" s="208" t="s">
        <v>2388</v>
      </c>
      <c r="G190" s="209" t="s">
        <v>232</v>
      </c>
      <c r="H190" s="210">
        <v>6</v>
      </c>
      <c r="I190" s="211"/>
      <c r="J190" s="212">
        <f>ROUND(I190*H190,2)</f>
        <v>0</v>
      </c>
      <c r="K190" s="208" t="s">
        <v>167</v>
      </c>
      <c r="L190" s="46"/>
      <c r="M190" s="213" t="s">
        <v>21</v>
      </c>
      <c r="N190" s="214" t="s">
        <v>48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168</v>
      </c>
      <c r="AT190" s="217" t="s">
        <v>163</v>
      </c>
      <c r="AU190" s="217" t="s">
        <v>87</v>
      </c>
      <c r="AY190" s="19" t="s">
        <v>161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85</v>
      </c>
      <c r="BK190" s="218">
        <f>ROUND(I190*H190,2)</f>
        <v>0</v>
      </c>
      <c r="BL190" s="19" t="s">
        <v>168</v>
      </c>
      <c r="BM190" s="217" t="s">
        <v>2389</v>
      </c>
    </row>
    <row r="191" s="2" customFormat="1">
      <c r="A191" s="40"/>
      <c r="B191" s="41"/>
      <c r="C191" s="42"/>
      <c r="D191" s="219" t="s">
        <v>170</v>
      </c>
      <c r="E191" s="42"/>
      <c r="F191" s="220" t="s">
        <v>2390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170</v>
      </c>
      <c r="AU191" s="19" t="s">
        <v>87</v>
      </c>
    </row>
    <row r="192" s="13" customFormat="1">
      <c r="A192" s="13"/>
      <c r="B192" s="224"/>
      <c r="C192" s="225"/>
      <c r="D192" s="226" t="s">
        <v>172</v>
      </c>
      <c r="E192" s="227" t="s">
        <v>21</v>
      </c>
      <c r="F192" s="228" t="s">
        <v>2391</v>
      </c>
      <c r="G192" s="225"/>
      <c r="H192" s="229">
        <v>1</v>
      </c>
      <c r="I192" s="230"/>
      <c r="J192" s="225"/>
      <c r="K192" s="225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172</v>
      </c>
      <c r="AU192" s="235" t="s">
        <v>87</v>
      </c>
      <c r="AV192" s="13" t="s">
        <v>87</v>
      </c>
      <c r="AW192" s="13" t="s">
        <v>38</v>
      </c>
      <c r="AX192" s="13" t="s">
        <v>77</v>
      </c>
      <c r="AY192" s="235" t="s">
        <v>161</v>
      </c>
    </row>
    <row r="193" s="13" customFormat="1">
      <c r="A193" s="13"/>
      <c r="B193" s="224"/>
      <c r="C193" s="225"/>
      <c r="D193" s="226" t="s">
        <v>172</v>
      </c>
      <c r="E193" s="227" t="s">
        <v>21</v>
      </c>
      <c r="F193" s="228" t="s">
        <v>2392</v>
      </c>
      <c r="G193" s="225"/>
      <c r="H193" s="229">
        <v>1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172</v>
      </c>
      <c r="AU193" s="235" t="s">
        <v>87</v>
      </c>
      <c r="AV193" s="13" t="s">
        <v>87</v>
      </c>
      <c r="AW193" s="13" t="s">
        <v>38</v>
      </c>
      <c r="AX193" s="13" t="s">
        <v>77</v>
      </c>
      <c r="AY193" s="235" t="s">
        <v>161</v>
      </c>
    </row>
    <row r="194" s="13" customFormat="1">
      <c r="A194" s="13"/>
      <c r="B194" s="224"/>
      <c r="C194" s="225"/>
      <c r="D194" s="226" t="s">
        <v>172</v>
      </c>
      <c r="E194" s="227" t="s">
        <v>21</v>
      </c>
      <c r="F194" s="228" t="s">
        <v>2393</v>
      </c>
      <c r="G194" s="225"/>
      <c r="H194" s="229">
        <v>1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172</v>
      </c>
      <c r="AU194" s="235" t="s">
        <v>87</v>
      </c>
      <c r="AV194" s="13" t="s">
        <v>87</v>
      </c>
      <c r="AW194" s="13" t="s">
        <v>38</v>
      </c>
      <c r="AX194" s="13" t="s">
        <v>77</v>
      </c>
      <c r="AY194" s="235" t="s">
        <v>161</v>
      </c>
    </row>
    <row r="195" s="13" customFormat="1">
      <c r="A195" s="13"/>
      <c r="B195" s="224"/>
      <c r="C195" s="225"/>
      <c r="D195" s="226" t="s">
        <v>172</v>
      </c>
      <c r="E195" s="227" t="s">
        <v>21</v>
      </c>
      <c r="F195" s="228" t="s">
        <v>2394</v>
      </c>
      <c r="G195" s="225"/>
      <c r="H195" s="229">
        <v>1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172</v>
      </c>
      <c r="AU195" s="235" t="s">
        <v>87</v>
      </c>
      <c r="AV195" s="13" t="s">
        <v>87</v>
      </c>
      <c r="AW195" s="13" t="s">
        <v>38</v>
      </c>
      <c r="AX195" s="13" t="s">
        <v>77</v>
      </c>
      <c r="AY195" s="235" t="s">
        <v>161</v>
      </c>
    </row>
    <row r="196" s="13" customFormat="1">
      <c r="A196" s="13"/>
      <c r="B196" s="224"/>
      <c r="C196" s="225"/>
      <c r="D196" s="226" t="s">
        <v>172</v>
      </c>
      <c r="E196" s="227" t="s">
        <v>21</v>
      </c>
      <c r="F196" s="228" t="s">
        <v>2395</v>
      </c>
      <c r="G196" s="225"/>
      <c r="H196" s="229">
        <v>1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172</v>
      </c>
      <c r="AU196" s="235" t="s">
        <v>87</v>
      </c>
      <c r="AV196" s="13" t="s">
        <v>87</v>
      </c>
      <c r="AW196" s="13" t="s">
        <v>38</v>
      </c>
      <c r="AX196" s="13" t="s">
        <v>77</v>
      </c>
      <c r="AY196" s="235" t="s">
        <v>161</v>
      </c>
    </row>
    <row r="197" s="13" customFormat="1">
      <c r="A197" s="13"/>
      <c r="B197" s="224"/>
      <c r="C197" s="225"/>
      <c r="D197" s="226" t="s">
        <v>172</v>
      </c>
      <c r="E197" s="227" t="s">
        <v>21</v>
      </c>
      <c r="F197" s="228" t="s">
        <v>2396</v>
      </c>
      <c r="G197" s="225"/>
      <c r="H197" s="229">
        <v>1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172</v>
      </c>
      <c r="AU197" s="235" t="s">
        <v>87</v>
      </c>
      <c r="AV197" s="13" t="s">
        <v>87</v>
      </c>
      <c r="AW197" s="13" t="s">
        <v>38</v>
      </c>
      <c r="AX197" s="13" t="s">
        <v>77</v>
      </c>
      <c r="AY197" s="235" t="s">
        <v>161</v>
      </c>
    </row>
    <row r="198" s="14" customFormat="1">
      <c r="A198" s="14"/>
      <c r="B198" s="236"/>
      <c r="C198" s="237"/>
      <c r="D198" s="226" t="s">
        <v>172</v>
      </c>
      <c r="E198" s="238" t="s">
        <v>21</v>
      </c>
      <c r="F198" s="239" t="s">
        <v>175</v>
      </c>
      <c r="G198" s="237"/>
      <c r="H198" s="240">
        <v>6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172</v>
      </c>
      <c r="AU198" s="246" t="s">
        <v>87</v>
      </c>
      <c r="AV198" s="14" t="s">
        <v>168</v>
      </c>
      <c r="AW198" s="14" t="s">
        <v>38</v>
      </c>
      <c r="AX198" s="14" t="s">
        <v>85</v>
      </c>
      <c r="AY198" s="246" t="s">
        <v>161</v>
      </c>
    </row>
    <row r="199" s="2" customFormat="1" ht="16.5" customHeight="1">
      <c r="A199" s="40"/>
      <c r="B199" s="41"/>
      <c r="C199" s="206" t="s">
        <v>221</v>
      </c>
      <c r="D199" s="206" t="s">
        <v>163</v>
      </c>
      <c r="E199" s="207" t="s">
        <v>2397</v>
      </c>
      <c r="F199" s="208" t="s">
        <v>2398</v>
      </c>
      <c r="G199" s="209" t="s">
        <v>232</v>
      </c>
      <c r="H199" s="210">
        <v>2</v>
      </c>
      <c r="I199" s="211"/>
      <c r="J199" s="212">
        <f>ROUND(I199*H199,2)</f>
        <v>0</v>
      </c>
      <c r="K199" s="208" t="s">
        <v>167</v>
      </c>
      <c r="L199" s="46"/>
      <c r="M199" s="213" t="s">
        <v>21</v>
      </c>
      <c r="N199" s="214" t="s">
        <v>48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168</v>
      </c>
      <c r="AT199" s="217" t="s">
        <v>163</v>
      </c>
      <c r="AU199" s="217" t="s">
        <v>87</v>
      </c>
      <c r="AY199" s="19" t="s">
        <v>161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85</v>
      </c>
      <c r="BK199" s="218">
        <f>ROUND(I199*H199,2)</f>
        <v>0</v>
      </c>
      <c r="BL199" s="19" t="s">
        <v>168</v>
      </c>
      <c r="BM199" s="217" t="s">
        <v>2399</v>
      </c>
    </row>
    <row r="200" s="2" customFormat="1">
      <c r="A200" s="40"/>
      <c r="B200" s="41"/>
      <c r="C200" s="42"/>
      <c r="D200" s="219" t="s">
        <v>170</v>
      </c>
      <c r="E200" s="42"/>
      <c r="F200" s="220" t="s">
        <v>2400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170</v>
      </c>
      <c r="AU200" s="19" t="s">
        <v>87</v>
      </c>
    </row>
    <row r="201" s="13" customFormat="1">
      <c r="A201" s="13"/>
      <c r="B201" s="224"/>
      <c r="C201" s="225"/>
      <c r="D201" s="226" t="s">
        <v>172</v>
      </c>
      <c r="E201" s="227" t="s">
        <v>21</v>
      </c>
      <c r="F201" s="228" t="s">
        <v>2365</v>
      </c>
      <c r="G201" s="225"/>
      <c r="H201" s="229">
        <v>1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172</v>
      </c>
      <c r="AU201" s="235" t="s">
        <v>87</v>
      </c>
      <c r="AV201" s="13" t="s">
        <v>87</v>
      </c>
      <c r="AW201" s="13" t="s">
        <v>38</v>
      </c>
      <c r="AX201" s="13" t="s">
        <v>77</v>
      </c>
      <c r="AY201" s="235" t="s">
        <v>161</v>
      </c>
    </row>
    <row r="202" s="13" customFormat="1">
      <c r="A202" s="13"/>
      <c r="B202" s="224"/>
      <c r="C202" s="225"/>
      <c r="D202" s="226" t="s">
        <v>172</v>
      </c>
      <c r="E202" s="227" t="s">
        <v>21</v>
      </c>
      <c r="F202" s="228" t="s">
        <v>2401</v>
      </c>
      <c r="G202" s="225"/>
      <c r="H202" s="229">
        <v>1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172</v>
      </c>
      <c r="AU202" s="235" t="s">
        <v>87</v>
      </c>
      <c r="AV202" s="13" t="s">
        <v>87</v>
      </c>
      <c r="AW202" s="13" t="s">
        <v>38</v>
      </c>
      <c r="AX202" s="13" t="s">
        <v>77</v>
      </c>
      <c r="AY202" s="235" t="s">
        <v>161</v>
      </c>
    </row>
    <row r="203" s="14" customFormat="1">
      <c r="A203" s="14"/>
      <c r="B203" s="236"/>
      <c r="C203" s="237"/>
      <c r="D203" s="226" t="s">
        <v>172</v>
      </c>
      <c r="E203" s="238" t="s">
        <v>21</v>
      </c>
      <c r="F203" s="239" t="s">
        <v>175</v>
      </c>
      <c r="G203" s="237"/>
      <c r="H203" s="240">
        <v>2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172</v>
      </c>
      <c r="AU203" s="246" t="s">
        <v>87</v>
      </c>
      <c r="AV203" s="14" t="s">
        <v>168</v>
      </c>
      <c r="AW203" s="14" t="s">
        <v>38</v>
      </c>
      <c r="AX203" s="14" t="s">
        <v>85</v>
      </c>
      <c r="AY203" s="246" t="s">
        <v>161</v>
      </c>
    </row>
    <row r="204" s="2" customFormat="1" ht="16.5" customHeight="1">
      <c r="A204" s="40"/>
      <c r="B204" s="41"/>
      <c r="C204" s="206" t="s">
        <v>179</v>
      </c>
      <c r="D204" s="206" t="s">
        <v>163</v>
      </c>
      <c r="E204" s="207" t="s">
        <v>2402</v>
      </c>
      <c r="F204" s="208" t="s">
        <v>2403</v>
      </c>
      <c r="G204" s="209" t="s">
        <v>232</v>
      </c>
      <c r="H204" s="210">
        <v>2</v>
      </c>
      <c r="I204" s="211"/>
      <c r="J204" s="212">
        <f>ROUND(I204*H204,2)</f>
        <v>0</v>
      </c>
      <c r="K204" s="208" t="s">
        <v>167</v>
      </c>
      <c r="L204" s="46"/>
      <c r="M204" s="213" t="s">
        <v>21</v>
      </c>
      <c r="N204" s="214" t="s">
        <v>48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168</v>
      </c>
      <c r="AT204" s="217" t="s">
        <v>163</v>
      </c>
      <c r="AU204" s="217" t="s">
        <v>87</v>
      </c>
      <c r="AY204" s="19" t="s">
        <v>161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85</v>
      </c>
      <c r="BK204" s="218">
        <f>ROUND(I204*H204,2)</f>
        <v>0</v>
      </c>
      <c r="BL204" s="19" t="s">
        <v>168</v>
      </c>
      <c r="BM204" s="217" t="s">
        <v>2404</v>
      </c>
    </row>
    <row r="205" s="2" customFormat="1">
      <c r="A205" s="40"/>
      <c r="B205" s="41"/>
      <c r="C205" s="42"/>
      <c r="D205" s="219" t="s">
        <v>170</v>
      </c>
      <c r="E205" s="42"/>
      <c r="F205" s="220" t="s">
        <v>2405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170</v>
      </c>
      <c r="AU205" s="19" t="s">
        <v>87</v>
      </c>
    </row>
    <row r="206" s="13" customFormat="1">
      <c r="A206" s="13"/>
      <c r="B206" s="224"/>
      <c r="C206" s="225"/>
      <c r="D206" s="226" t="s">
        <v>172</v>
      </c>
      <c r="E206" s="227" t="s">
        <v>21</v>
      </c>
      <c r="F206" s="228" t="s">
        <v>2406</v>
      </c>
      <c r="G206" s="225"/>
      <c r="H206" s="229">
        <v>1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172</v>
      </c>
      <c r="AU206" s="235" t="s">
        <v>87</v>
      </c>
      <c r="AV206" s="13" t="s">
        <v>87</v>
      </c>
      <c r="AW206" s="13" t="s">
        <v>38</v>
      </c>
      <c r="AX206" s="13" t="s">
        <v>77</v>
      </c>
      <c r="AY206" s="235" t="s">
        <v>161</v>
      </c>
    </row>
    <row r="207" s="13" customFormat="1">
      <c r="A207" s="13"/>
      <c r="B207" s="224"/>
      <c r="C207" s="225"/>
      <c r="D207" s="226" t="s">
        <v>172</v>
      </c>
      <c r="E207" s="227" t="s">
        <v>21</v>
      </c>
      <c r="F207" s="228" t="s">
        <v>2407</v>
      </c>
      <c r="G207" s="225"/>
      <c r="H207" s="229">
        <v>1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172</v>
      </c>
      <c r="AU207" s="235" t="s">
        <v>87</v>
      </c>
      <c r="AV207" s="13" t="s">
        <v>87</v>
      </c>
      <c r="AW207" s="13" t="s">
        <v>38</v>
      </c>
      <c r="AX207" s="13" t="s">
        <v>77</v>
      </c>
      <c r="AY207" s="235" t="s">
        <v>161</v>
      </c>
    </row>
    <row r="208" s="14" customFormat="1">
      <c r="A208" s="14"/>
      <c r="B208" s="236"/>
      <c r="C208" s="237"/>
      <c r="D208" s="226" t="s">
        <v>172</v>
      </c>
      <c r="E208" s="238" t="s">
        <v>21</v>
      </c>
      <c r="F208" s="239" t="s">
        <v>175</v>
      </c>
      <c r="G208" s="237"/>
      <c r="H208" s="240">
        <v>2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172</v>
      </c>
      <c r="AU208" s="246" t="s">
        <v>87</v>
      </c>
      <c r="AV208" s="14" t="s">
        <v>168</v>
      </c>
      <c r="AW208" s="14" t="s">
        <v>38</v>
      </c>
      <c r="AX208" s="14" t="s">
        <v>85</v>
      </c>
      <c r="AY208" s="246" t="s">
        <v>161</v>
      </c>
    </row>
    <row r="209" s="2" customFormat="1" ht="24.15" customHeight="1">
      <c r="A209" s="40"/>
      <c r="B209" s="41"/>
      <c r="C209" s="206" t="s">
        <v>229</v>
      </c>
      <c r="D209" s="206" t="s">
        <v>163</v>
      </c>
      <c r="E209" s="207" t="s">
        <v>2408</v>
      </c>
      <c r="F209" s="208" t="s">
        <v>2409</v>
      </c>
      <c r="G209" s="209" t="s">
        <v>232</v>
      </c>
      <c r="H209" s="210">
        <v>66</v>
      </c>
      <c r="I209" s="211"/>
      <c r="J209" s="212">
        <f>ROUND(I209*H209,2)</f>
        <v>0</v>
      </c>
      <c r="K209" s="208" t="s">
        <v>167</v>
      </c>
      <c r="L209" s="46"/>
      <c r="M209" s="213" t="s">
        <v>21</v>
      </c>
      <c r="N209" s="214" t="s">
        <v>48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168</v>
      </c>
      <c r="AT209" s="217" t="s">
        <v>163</v>
      </c>
      <c r="AU209" s="217" t="s">
        <v>87</v>
      </c>
      <c r="AY209" s="19" t="s">
        <v>161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85</v>
      </c>
      <c r="BK209" s="218">
        <f>ROUND(I209*H209,2)</f>
        <v>0</v>
      </c>
      <c r="BL209" s="19" t="s">
        <v>168</v>
      </c>
      <c r="BM209" s="217" t="s">
        <v>2410</v>
      </c>
    </row>
    <row r="210" s="2" customFormat="1">
      <c r="A210" s="40"/>
      <c r="B210" s="41"/>
      <c r="C210" s="42"/>
      <c r="D210" s="219" t="s">
        <v>170</v>
      </c>
      <c r="E210" s="42"/>
      <c r="F210" s="220" t="s">
        <v>2411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170</v>
      </c>
      <c r="AU210" s="19" t="s">
        <v>87</v>
      </c>
    </row>
    <row r="211" s="2" customFormat="1">
      <c r="A211" s="40"/>
      <c r="B211" s="41"/>
      <c r="C211" s="42"/>
      <c r="D211" s="226" t="s">
        <v>181</v>
      </c>
      <c r="E211" s="42"/>
      <c r="F211" s="257" t="s">
        <v>2412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181</v>
      </c>
      <c r="AU211" s="19" t="s">
        <v>87</v>
      </c>
    </row>
    <row r="212" s="13" customFormat="1">
      <c r="A212" s="13"/>
      <c r="B212" s="224"/>
      <c r="C212" s="225"/>
      <c r="D212" s="226" t="s">
        <v>172</v>
      </c>
      <c r="E212" s="227" t="s">
        <v>21</v>
      </c>
      <c r="F212" s="228" t="s">
        <v>2310</v>
      </c>
      <c r="G212" s="225"/>
      <c r="H212" s="229">
        <v>1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172</v>
      </c>
      <c r="AU212" s="235" t="s">
        <v>87</v>
      </c>
      <c r="AV212" s="13" t="s">
        <v>87</v>
      </c>
      <c r="AW212" s="13" t="s">
        <v>38</v>
      </c>
      <c r="AX212" s="13" t="s">
        <v>77</v>
      </c>
      <c r="AY212" s="235" t="s">
        <v>161</v>
      </c>
    </row>
    <row r="213" s="13" customFormat="1">
      <c r="A213" s="13"/>
      <c r="B213" s="224"/>
      <c r="C213" s="225"/>
      <c r="D213" s="226" t="s">
        <v>172</v>
      </c>
      <c r="E213" s="227" t="s">
        <v>21</v>
      </c>
      <c r="F213" s="228" t="s">
        <v>2311</v>
      </c>
      <c r="G213" s="225"/>
      <c r="H213" s="229">
        <v>2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172</v>
      </c>
      <c r="AU213" s="235" t="s">
        <v>87</v>
      </c>
      <c r="AV213" s="13" t="s">
        <v>87</v>
      </c>
      <c r="AW213" s="13" t="s">
        <v>38</v>
      </c>
      <c r="AX213" s="13" t="s">
        <v>77</v>
      </c>
      <c r="AY213" s="235" t="s">
        <v>161</v>
      </c>
    </row>
    <row r="214" s="13" customFormat="1">
      <c r="A214" s="13"/>
      <c r="B214" s="224"/>
      <c r="C214" s="225"/>
      <c r="D214" s="226" t="s">
        <v>172</v>
      </c>
      <c r="E214" s="227" t="s">
        <v>21</v>
      </c>
      <c r="F214" s="228" t="s">
        <v>2312</v>
      </c>
      <c r="G214" s="225"/>
      <c r="H214" s="229">
        <v>2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172</v>
      </c>
      <c r="AU214" s="235" t="s">
        <v>87</v>
      </c>
      <c r="AV214" s="13" t="s">
        <v>87</v>
      </c>
      <c r="AW214" s="13" t="s">
        <v>38</v>
      </c>
      <c r="AX214" s="13" t="s">
        <v>77</v>
      </c>
      <c r="AY214" s="235" t="s">
        <v>161</v>
      </c>
    </row>
    <row r="215" s="13" customFormat="1">
      <c r="A215" s="13"/>
      <c r="B215" s="224"/>
      <c r="C215" s="225"/>
      <c r="D215" s="226" t="s">
        <v>172</v>
      </c>
      <c r="E215" s="227" t="s">
        <v>21</v>
      </c>
      <c r="F215" s="228" t="s">
        <v>2313</v>
      </c>
      <c r="G215" s="225"/>
      <c r="H215" s="229">
        <v>1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172</v>
      </c>
      <c r="AU215" s="235" t="s">
        <v>87</v>
      </c>
      <c r="AV215" s="13" t="s">
        <v>87</v>
      </c>
      <c r="AW215" s="13" t="s">
        <v>38</v>
      </c>
      <c r="AX215" s="13" t="s">
        <v>77</v>
      </c>
      <c r="AY215" s="235" t="s">
        <v>161</v>
      </c>
    </row>
    <row r="216" s="13" customFormat="1">
      <c r="A216" s="13"/>
      <c r="B216" s="224"/>
      <c r="C216" s="225"/>
      <c r="D216" s="226" t="s">
        <v>172</v>
      </c>
      <c r="E216" s="227" t="s">
        <v>21</v>
      </c>
      <c r="F216" s="228" t="s">
        <v>2314</v>
      </c>
      <c r="G216" s="225"/>
      <c r="H216" s="229">
        <v>1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172</v>
      </c>
      <c r="AU216" s="235" t="s">
        <v>87</v>
      </c>
      <c r="AV216" s="13" t="s">
        <v>87</v>
      </c>
      <c r="AW216" s="13" t="s">
        <v>38</v>
      </c>
      <c r="AX216" s="13" t="s">
        <v>77</v>
      </c>
      <c r="AY216" s="235" t="s">
        <v>161</v>
      </c>
    </row>
    <row r="217" s="13" customFormat="1">
      <c r="A217" s="13"/>
      <c r="B217" s="224"/>
      <c r="C217" s="225"/>
      <c r="D217" s="226" t="s">
        <v>172</v>
      </c>
      <c r="E217" s="227" t="s">
        <v>21</v>
      </c>
      <c r="F217" s="228" t="s">
        <v>2315</v>
      </c>
      <c r="G217" s="225"/>
      <c r="H217" s="229">
        <v>4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172</v>
      </c>
      <c r="AU217" s="235" t="s">
        <v>87</v>
      </c>
      <c r="AV217" s="13" t="s">
        <v>87</v>
      </c>
      <c r="AW217" s="13" t="s">
        <v>38</v>
      </c>
      <c r="AX217" s="13" t="s">
        <v>77</v>
      </c>
      <c r="AY217" s="235" t="s">
        <v>161</v>
      </c>
    </row>
    <row r="218" s="13" customFormat="1">
      <c r="A218" s="13"/>
      <c r="B218" s="224"/>
      <c r="C218" s="225"/>
      <c r="D218" s="226" t="s">
        <v>172</v>
      </c>
      <c r="E218" s="227" t="s">
        <v>21</v>
      </c>
      <c r="F218" s="228" t="s">
        <v>2316</v>
      </c>
      <c r="G218" s="225"/>
      <c r="H218" s="229">
        <v>1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172</v>
      </c>
      <c r="AU218" s="235" t="s">
        <v>87</v>
      </c>
      <c r="AV218" s="13" t="s">
        <v>87</v>
      </c>
      <c r="AW218" s="13" t="s">
        <v>38</v>
      </c>
      <c r="AX218" s="13" t="s">
        <v>77</v>
      </c>
      <c r="AY218" s="235" t="s">
        <v>161</v>
      </c>
    </row>
    <row r="219" s="13" customFormat="1">
      <c r="A219" s="13"/>
      <c r="B219" s="224"/>
      <c r="C219" s="225"/>
      <c r="D219" s="226" t="s">
        <v>172</v>
      </c>
      <c r="E219" s="227" t="s">
        <v>21</v>
      </c>
      <c r="F219" s="228" t="s">
        <v>2317</v>
      </c>
      <c r="G219" s="225"/>
      <c r="H219" s="229">
        <v>3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172</v>
      </c>
      <c r="AU219" s="235" t="s">
        <v>87</v>
      </c>
      <c r="AV219" s="13" t="s">
        <v>87</v>
      </c>
      <c r="AW219" s="13" t="s">
        <v>38</v>
      </c>
      <c r="AX219" s="13" t="s">
        <v>77</v>
      </c>
      <c r="AY219" s="235" t="s">
        <v>161</v>
      </c>
    </row>
    <row r="220" s="13" customFormat="1">
      <c r="A220" s="13"/>
      <c r="B220" s="224"/>
      <c r="C220" s="225"/>
      <c r="D220" s="226" t="s">
        <v>172</v>
      </c>
      <c r="E220" s="227" t="s">
        <v>21</v>
      </c>
      <c r="F220" s="228" t="s">
        <v>2318</v>
      </c>
      <c r="G220" s="225"/>
      <c r="H220" s="229">
        <v>7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172</v>
      </c>
      <c r="AU220" s="235" t="s">
        <v>87</v>
      </c>
      <c r="AV220" s="13" t="s">
        <v>87</v>
      </c>
      <c r="AW220" s="13" t="s">
        <v>38</v>
      </c>
      <c r="AX220" s="13" t="s">
        <v>77</v>
      </c>
      <c r="AY220" s="235" t="s">
        <v>161</v>
      </c>
    </row>
    <row r="221" s="13" customFormat="1">
      <c r="A221" s="13"/>
      <c r="B221" s="224"/>
      <c r="C221" s="225"/>
      <c r="D221" s="226" t="s">
        <v>172</v>
      </c>
      <c r="E221" s="227" t="s">
        <v>21</v>
      </c>
      <c r="F221" s="228" t="s">
        <v>2319</v>
      </c>
      <c r="G221" s="225"/>
      <c r="H221" s="229">
        <v>1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172</v>
      </c>
      <c r="AU221" s="235" t="s">
        <v>87</v>
      </c>
      <c r="AV221" s="13" t="s">
        <v>87</v>
      </c>
      <c r="AW221" s="13" t="s">
        <v>38</v>
      </c>
      <c r="AX221" s="13" t="s">
        <v>77</v>
      </c>
      <c r="AY221" s="235" t="s">
        <v>161</v>
      </c>
    </row>
    <row r="222" s="13" customFormat="1">
      <c r="A222" s="13"/>
      <c r="B222" s="224"/>
      <c r="C222" s="225"/>
      <c r="D222" s="226" t="s">
        <v>172</v>
      </c>
      <c r="E222" s="227" t="s">
        <v>21</v>
      </c>
      <c r="F222" s="228" t="s">
        <v>2320</v>
      </c>
      <c r="G222" s="225"/>
      <c r="H222" s="229">
        <v>2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172</v>
      </c>
      <c r="AU222" s="235" t="s">
        <v>87</v>
      </c>
      <c r="AV222" s="13" t="s">
        <v>87</v>
      </c>
      <c r="AW222" s="13" t="s">
        <v>38</v>
      </c>
      <c r="AX222" s="13" t="s">
        <v>77</v>
      </c>
      <c r="AY222" s="235" t="s">
        <v>161</v>
      </c>
    </row>
    <row r="223" s="13" customFormat="1">
      <c r="A223" s="13"/>
      <c r="B223" s="224"/>
      <c r="C223" s="225"/>
      <c r="D223" s="226" t="s">
        <v>172</v>
      </c>
      <c r="E223" s="227" t="s">
        <v>21</v>
      </c>
      <c r="F223" s="228" t="s">
        <v>2321</v>
      </c>
      <c r="G223" s="225"/>
      <c r="H223" s="229">
        <v>1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172</v>
      </c>
      <c r="AU223" s="235" t="s">
        <v>87</v>
      </c>
      <c r="AV223" s="13" t="s">
        <v>87</v>
      </c>
      <c r="AW223" s="13" t="s">
        <v>38</v>
      </c>
      <c r="AX223" s="13" t="s">
        <v>77</v>
      </c>
      <c r="AY223" s="235" t="s">
        <v>161</v>
      </c>
    </row>
    <row r="224" s="13" customFormat="1">
      <c r="A224" s="13"/>
      <c r="B224" s="224"/>
      <c r="C224" s="225"/>
      <c r="D224" s="226" t="s">
        <v>172</v>
      </c>
      <c r="E224" s="227" t="s">
        <v>21</v>
      </c>
      <c r="F224" s="228" t="s">
        <v>2322</v>
      </c>
      <c r="G224" s="225"/>
      <c r="H224" s="229">
        <v>1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172</v>
      </c>
      <c r="AU224" s="235" t="s">
        <v>87</v>
      </c>
      <c r="AV224" s="13" t="s">
        <v>87</v>
      </c>
      <c r="AW224" s="13" t="s">
        <v>38</v>
      </c>
      <c r="AX224" s="13" t="s">
        <v>77</v>
      </c>
      <c r="AY224" s="235" t="s">
        <v>161</v>
      </c>
    </row>
    <row r="225" s="13" customFormat="1">
      <c r="A225" s="13"/>
      <c r="B225" s="224"/>
      <c r="C225" s="225"/>
      <c r="D225" s="226" t="s">
        <v>172</v>
      </c>
      <c r="E225" s="227" t="s">
        <v>21</v>
      </c>
      <c r="F225" s="228" t="s">
        <v>2323</v>
      </c>
      <c r="G225" s="225"/>
      <c r="H225" s="229">
        <v>2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172</v>
      </c>
      <c r="AU225" s="235" t="s">
        <v>87</v>
      </c>
      <c r="AV225" s="13" t="s">
        <v>87</v>
      </c>
      <c r="AW225" s="13" t="s">
        <v>38</v>
      </c>
      <c r="AX225" s="13" t="s">
        <v>77</v>
      </c>
      <c r="AY225" s="235" t="s">
        <v>161</v>
      </c>
    </row>
    <row r="226" s="13" customFormat="1">
      <c r="A226" s="13"/>
      <c r="B226" s="224"/>
      <c r="C226" s="225"/>
      <c r="D226" s="226" t="s">
        <v>172</v>
      </c>
      <c r="E226" s="227" t="s">
        <v>21</v>
      </c>
      <c r="F226" s="228" t="s">
        <v>2324</v>
      </c>
      <c r="G226" s="225"/>
      <c r="H226" s="229">
        <v>2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172</v>
      </c>
      <c r="AU226" s="235" t="s">
        <v>87</v>
      </c>
      <c r="AV226" s="13" t="s">
        <v>87</v>
      </c>
      <c r="AW226" s="13" t="s">
        <v>38</v>
      </c>
      <c r="AX226" s="13" t="s">
        <v>77</v>
      </c>
      <c r="AY226" s="235" t="s">
        <v>161</v>
      </c>
    </row>
    <row r="227" s="13" customFormat="1">
      <c r="A227" s="13"/>
      <c r="B227" s="224"/>
      <c r="C227" s="225"/>
      <c r="D227" s="226" t="s">
        <v>172</v>
      </c>
      <c r="E227" s="227" t="s">
        <v>21</v>
      </c>
      <c r="F227" s="228" t="s">
        <v>2325</v>
      </c>
      <c r="G227" s="225"/>
      <c r="H227" s="229">
        <v>1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172</v>
      </c>
      <c r="AU227" s="235" t="s">
        <v>87</v>
      </c>
      <c r="AV227" s="13" t="s">
        <v>87</v>
      </c>
      <c r="AW227" s="13" t="s">
        <v>38</v>
      </c>
      <c r="AX227" s="13" t="s">
        <v>77</v>
      </c>
      <c r="AY227" s="235" t="s">
        <v>161</v>
      </c>
    </row>
    <row r="228" s="13" customFormat="1">
      <c r="A228" s="13"/>
      <c r="B228" s="224"/>
      <c r="C228" s="225"/>
      <c r="D228" s="226" t="s">
        <v>172</v>
      </c>
      <c r="E228" s="227" t="s">
        <v>21</v>
      </c>
      <c r="F228" s="228" t="s">
        <v>2326</v>
      </c>
      <c r="G228" s="225"/>
      <c r="H228" s="229">
        <v>2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172</v>
      </c>
      <c r="AU228" s="235" t="s">
        <v>87</v>
      </c>
      <c r="AV228" s="13" t="s">
        <v>87</v>
      </c>
      <c r="AW228" s="13" t="s">
        <v>38</v>
      </c>
      <c r="AX228" s="13" t="s">
        <v>77</v>
      </c>
      <c r="AY228" s="235" t="s">
        <v>161</v>
      </c>
    </row>
    <row r="229" s="13" customFormat="1">
      <c r="A229" s="13"/>
      <c r="B229" s="224"/>
      <c r="C229" s="225"/>
      <c r="D229" s="226" t="s">
        <v>172</v>
      </c>
      <c r="E229" s="227" t="s">
        <v>21</v>
      </c>
      <c r="F229" s="228" t="s">
        <v>2327</v>
      </c>
      <c r="G229" s="225"/>
      <c r="H229" s="229">
        <v>2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172</v>
      </c>
      <c r="AU229" s="235" t="s">
        <v>87</v>
      </c>
      <c r="AV229" s="13" t="s">
        <v>87</v>
      </c>
      <c r="AW229" s="13" t="s">
        <v>38</v>
      </c>
      <c r="AX229" s="13" t="s">
        <v>77</v>
      </c>
      <c r="AY229" s="235" t="s">
        <v>161</v>
      </c>
    </row>
    <row r="230" s="13" customFormat="1">
      <c r="A230" s="13"/>
      <c r="B230" s="224"/>
      <c r="C230" s="225"/>
      <c r="D230" s="226" t="s">
        <v>172</v>
      </c>
      <c r="E230" s="227" t="s">
        <v>21</v>
      </c>
      <c r="F230" s="228" t="s">
        <v>2328</v>
      </c>
      <c r="G230" s="225"/>
      <c r="H230" s="229">
        <v>2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172</v>
      </c>
      <c r="AU230" s="235" t="s">
        <v>87</v>
      </c>
      <c r="AV230" s="13" t="s">
        <v>87</v>
      </c>
      <c r="AW230" s="13" t="s">
        <v>38</v>
      </c>
      <c r="AX230" s="13" t="s">
        <v>77</v>
      </c>
      <c r="AY230" s="235" t="s">
        <v>161</v>
      </c>
    </row>
    <row r="231" s="13" customFormat="1">
      <c r="A231" s="13"/>
      <c r="B231" s="224"/>
      <c r="C231" s="225"/>
      <c r="D231" s="226" t="s">
        <v>172</v>
      </c>
      <c r="E231" s="227" t="s">
        <v>21</v>
      </c>
      <c r="F231" s="228" t="s">
        <v>2329</v>
      </c>
      <c r="G231" s="225"/>
      <c r="H231" s="229">
        <v>1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172</v>
      </c>
      <c r="AU231" s="235" t="s">
        <v>87</v>
      </c>
      <c r="AV231" s="13" t="s">
        <v>87</v>
      </c>
      <c r="AW231" s="13" t="s">
        <v>38</v>
      </c>
      <c r="AX231" s="13" t="s">
        <v>77</v>
      </c>
      <c r="AY231" s="235" t="s">
        <v>161</v>
      </c>
    </row>
    <row r="232" s="13" customFormat="1">
      <c r="A232" s="13"/>
      <c r="B232" s="224"/>
      <c r="C232" s="225"/>
      <c r="D232" s="226" t="s">
        <v>172</v>
      </c>
      <c r="E232" s="227" t="s">
        <v>21</v>
      </c>
      <c r="F232" s="228" t="s">
        <v>2330</v>
      </c>
      <c r="G232" s="225"/>
      <c r="H232" s="229">
        <v>2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172</v>
      </c>
      <c r="AU232" s="235" t="s">
        <v>87</v>
      </c>
      <c r="AV232" s="13" t="s">
        <v>87</v>
      </c>
      <c r="AW232" s="13" t="s">
        <v>38</v>
      </c>
      <c r="AX232" s="13" t="s">
        <v>77</v>
      </c>
      <c r="AY232" s="235" t="s">
        <v>161</v>
      </c>
    </row>
    <row r="233" s="13" customFormat="1">
      <c r="A233" s="13"/>
      <c r="B233" s="224"/>
      <c r="C233" s="225"/>
      <c r="D233" s="226" t="s">
        <v>172</v>
      </c>
      <c r="E233" s="227" t="s">
        <v>21</v>
      </c>
      <c r="F233" s="228" t="s">
        <v>2331</v>
      </c>
      <c r="G233" s="225"/>
      <c r="H233" s="229">
        <v>2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172</v>
      </c>
      <c r="AU233" s="235" t="s">
        <v>87</v>
      </c>
      <c r="AV233" s="13" t="s">
        <v>87</v>
      </c>
      <c r="AW233" s="13" t="s">
        <v>38</v>
      </c>
      <c r="AX233" s="13" t="s">
        <v>77</v>
      </c>
      <c r="AY233" s="235" t="s">
        <v>161</v>
      </c>
    </row>
    <row r="234" s="13" customFormat="1">
      <c r="A234" s="13"/>
      <c r="B234" s="224"/>
      <c r="C234" s="225"/>
      <c r="D234" s="226" t="s">
        <v>172</v>
      </c>
      <c r="E234" s="227" t="s">
        <v>21</v>
      </c>
      <c r="F234" s="228" t="s">
        <v>2332</v>
      </c>
      <c r="G234" s="225"/>
      <c r="H234" s="229">
        <v>1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172</v>
      </c>
      <c r="AU234" s="235" t="s">
        <v>87</v>
      </c>
      <c r="AV234" s="13" t="s">
        <v>87</v>
      </c>
      <c r="AW234" s="13" t="s">
        <v>38</v>
      </c>
      <c r="AX234" s="13" t="s">
        <v>77</v>
      </c>
      <c r="AY234" s="235" t="s">
        <v>161</v>
      </c>
    </row>
    <row r="235" s="13" customFormat="1">
      <c r="A235" s="13"/>
      <c r="B235" s="224"/>
      <c r="C235" s="225"/>
      <c r="D235" s="226" t="s">
        <v>172</v>
      </c>
      <c r="E235" s="227" t="s">
        <v>21</v>
      </c>
      <c r="F235" s="228" t="s">
        <v>2333</v>
      </c>
      <c r="G235" s="225"/>
      <c r="H235" s="229">
        <v>1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172</v>
      </c>
      <c r="AU235" s="235" t="s">
        <v>87</v>
      </c>
      <c r="AV235" s="13" t="s">
        <v>87</v>
      </c>
      <c r="AW235" s="13" t="s">
        <v>38</v>
      </c>
      <c r="AX235" s="13" t="s">
        <v>77</v>
      </c>
      <c r="AY235" s="235" t="s">
        <v>161</v>
      </c>
    </row>
    <row r="236" s="13" customFormat="1">
      <c r="A236" s="13"/>
      <c r="B236" s="224"/>
      <c r="C236" s="225"/>
      <c r="D236" s="226" t="s">
        <v>172</v>
      </c>
      <c r="E236" s="227" t="s">
        <v>21</v>
      </c>
      <c r="F236" s="228" t="s">
        <v>2334</v>
      </c>
      <c r="G236" s="225"/>
      <c r="H236" s="229">
        <v>7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172</v>
      </c>
      <c r="AU236" s="235" t="s">
        <v>87</v>
      </c>
      <c r="AV236" s="13" t="s">
        <v>87</v>
      </c>
      <c r="AW236" s="13" t="s">
        <v>38</v>
      </c>
      <c r="AX236" s="13" t="s">
        <v>77</v>
      </c>
      <c r="AY236" s="235" t="s">
        <v>161</v>
      </c>
    </row>
    <row r="237" s="13" customFormat="1">
      <c r="A237" s="13"/>
      <c r="B237" s="224"/>
      <c r="C237" s="225"/>
      <c r="D237" s="226" t="s">
        <v>172</v>
      </c>
      <c r="E237" s="227" t="s">
        <v>21</v>
      </c>
      <c r="F237" s="228" t="s">
        <v>2335</v>
      </c>
      <c r="G237" s="225"/>
      <c r="H237" s="229">
        <v>3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172</v>
      </c>
      <c r="AU237" s="235" t="s">
        <v>87</v>
      </c>
      <c r="AV237" s="13" t="s">
        <v>87</v>
      </c>
      <c r="AW237" s="13" t="s">
        <v>38</v>
      </c>
      <c r="AX237" s="13" t="s">
        <v>77</v>
      </c>
      <c r="AY237" s="235" t="s">
        <v>161</v>
      </c>
    </row>
    <row r="238" s="15" customFormat="1">
      <c r="A238" s="15"/>
      <c r="B238" s="258"/>
      <c r="C238" s="259"/>
      <c r="D238" s="226" t="s">
        <v>172</v>
      </c>
      <c r="E238" s="260" t="s">
        <v>21</v>
      </c>
      <c r="F238" s="261" t="s">
        <v>208</v>
      </c>
      <c r="G238" s="259"/>
      <c r="H238" s="262">
        <v>55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8" t="s">
        <v>172</v>
      </c>
      <c r="AU238" s="268" t="s">
        <v>87</v>
      </c>
      <c r="AV238" s="15" t="s">
        <v>183</v>
      </c>
      <c r="AW238" s="15" t="s">
        <v>38</v>
      </c>
      <c r="AX238" s="15" t="s">
        <v>77</v>
      </c>
      <c r="AY238" s="268" t="s">
        <v>161</v>
      </c>
    </row>
    <row r="239" s="13" customFormat="1">
      <c r="A239" s="13"/>
      <c r="B239" s="224"/>
      <c r="C239" s="225"/>
      <c r="D239" s="226" t="s">
        <v>172</v>
      </c>
      <c r="E239" s="227" t="s">
        <v>21</v>
      </c>
      <c r="F239" s="228" t="s">
        <v>2336</v>
      </c>
      <c r="G239" s="225"/>
      <c r="H239" s="229">
        <v>1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172</v>
      </c>
      <c r="AU239" s="235" t="s">
        <v>87</v>
      </c>
      <c r="AV239" s="13" t="s">
        <v>87</v>
      </c>
      <c r="AW239" s="13" t="s">
        <v>38</v>
      </c>
      <c r="AX239" s="13" t="s">
        <v>77</v>
      </c>
      <c r="AY239" s="235" t="s">
        <v>161</v>
      </c>
    </row>
    <row r="240" s="13" customFormat="1">
      <c r="A240" s="13"/>
      <c r="B240" s="224"/>
      <c r="C240" s="225"/>
      <c r="D240" s="226" t="s">
        <v>172</v>
      </c>
      <c r="E240" s="227" t="s">
        <v>21</v>
      </c>
      <c r="F240" s="228" t="s">
        <v>2337</v>
      </c>
      <c r="G240" s="225"/>
      <c r="H240" s="229">
        <v>1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172</v>
      </c>
      <c r="AU240" s="235" t="s">
        <v>87</v>
      </c>
      <c r="AV240" s="13" t="s">
        <v>87</v>
      </c>
      <c r="AW240" s="13" t="s">
        <v>38</v>
      </c>
      <c r="AX240" s="13" t="s">
        <v>77</v>
      </c>
      <c r="AY240" s="235" t="s">
        <v>161</v>
      </c>
    </row>
    <row r="241" s="13" customFormat="1">
      <c r="A241" s="13"/>
      <c r="B241" s="224"/>
      <c r="C241" s="225"/>
      <c r="D241" s="226" t="s">
        <v>172</v>
      </c>
      <c r="E241" s="227" t="s">
        <v>21</v>
      </c>
      <c r="F241" s="228" t="s">
        <v>2338</v>
      </c>
      <c r="G241" s="225"/>
      <c r="H241" s="229">
        <v>1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172</v>
      </c>
      <c r="AU241" s="235" t="s">
        <v>87</v>
      </c>
      <c r="AV241" s="13" t="s">
        <v>87</v>
      </c>
      <c r="AW241" s="13" t="s">
        <v>38</v>
      </c>
      <c r="AX241" s="13" t="s">
        <v>77</v>
      </c>
      <c r="AY241" s="235" t="s">
        <v>161</v>
      </c>
    </row>
    <row r="242" s="13" customFormat="1">
      <c r="A242" s="13"/>
      <c r="B242" s="224"/>
      <c r="C242" s="225"/>
      <c r="D242" s="226" t="s">
        <v>172</v>
      </c>
      <c r="E242" s="227" t="s">
        <v>21</v>
      </c>
      <c r="F242" s="228" t="s">
        <v>2339</v>
      </c>
      <c r="G242" s="225"/>
      <c r="H242" s="229">
        <v>1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172</v>
      </c>
      <c r="AU242" s="235" t="s">
        <v>87</v>
      </c>
      <c r="AV242" s="13" t="s">
        <v>87</v>
      </c>
      <c r="AW242" s="13" t="s">
        <v>38</v>
      </c>
      <c r="AX242" s="13" t="s">
        <v>77</v>
      </c>
      <c r="AY242" s="235" t="s">
        <v>161</v>
      </c>
    </row>
    <row r="243" s="13" customFormat="1">
      <c r="A243" s="13"/>
      <c r="B243" s="224"/>
      <c r="C243" s="225"/>
      <c r="D243" s="226" t="s">
        <v>172</v>
      </c>
      <c r="E243" s="227" t="s">
        <v>21</v>
      </c>
      <c r="F243" s="228" t="s">
        <v>2340</v>
      </c>
      <c r="G243" s="225"/>
      <c r="H243" s="229">
        <v>1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172</v>
      </c>
      <c r="AU243" s="235" t="s">
        <v>87</v>
      </c>
      <c r="AV243" s="13" t="s">
        <v>87</v>
      </c>
      <c r="AW243" s="13" t="s">
        <v>38</v>
      </c>
      <c r="AX243" s="13" t="s">
        <v>77</v>
      </c>
      <c r="AY243" s="235" t="s">
        <v>161</v>
      </c>
    </row>
    <row r="244" s="13" customFormat="1">
      <c r="A244" s="13"/>
      <c r="B244" s="224"/>
      <c r="C244" s="225"/>
      <c r="D244" s="226" t="s">
        <v>172</v>
      </c>
      <c r="E244" s="227" t="s">
        <v>21</v>
      </c>
      <c r="F244" s="228" t="s">
        <v>2341</v>
      </c>
      <c r="G244" s="225"/>
      <c r="H244" s="229">
        <v>1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172</v>
      </c>
      <c r="AU244" s="235" t="s">
        <v>87</v>
      </c>
      <c r="AV244" s="13" t="s">
        <v>87</v>
      </c>
      <c r="AW244" s="13" t="s">
        <v>38</v>
      </c>
      <c r="AX244" s="13" t="s">
        <v>77</v>
      </c>
      <c r="AY244" s="235" t="s">
        <v>161</v>
      </c>
    </row>
    <row r="245" s="13" customFormat="1">
      <c r="A245" s="13"/>
      <c r="B245" s="224"/>
      <c r="C245" s="225"/>
      <c r="D245" s="226" t="s">
        <v>172</v>
      </c>
      <c r="E245" s="227" t="s">
        <v>21</v>
      </c>
      <c r="F245" s="228" t="s">
        <v>2342</v>
      </c>
      <c r="G245" s="225"/>
      <c r="H245" s="229">
        <v>1</v>
      </c>
      <c r="I245" s="230"/>
      <c r="J245" s="225"/>
      <c r="K245" s="225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172</v>
      </c>
      <c r="AU245" s="235" t="s">
        <v>87</v>
      </c>
      <c r="AV245" s="13" t="s">
        <v>87</v>
      </c>
      <c r="AW245" s="13" t="s">
        <v>38</v>
      </c>
      <c r="AX245" s="13" t="s">
        <v>77</v>
      </c>
      <c r="AY245" s="235" t="s">
        <v>161</v>
      </c>
    </row>
    <row r="246" s="13" customFormat="1">
      <c r="A246" s="13"/>
      <c r="B246" s="224"/>
      <c r="C246" s="225"/>
      <c r="D246" s="226" t="s">
        <v>172</v>
      </c>
      <c r="E246" s="227" t="s">
        <v>21</v>
      </c>
      <c r="F246" s="228" t="s">
        <v>2343</v>
      </c>
      <c r="G246" s="225"/>
      <c r="H246" s="229">
        <v>1</v>
      </c>
      <c r="I246" s="230"/>
      <c r="J246" s="225"/>
      <c r="K246" s="225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172</v>
      </c>
      <c r="AU246" s="235" t="s">
        <v>87</v>
      </c>
      <c r="AV246" s="13" t="s">
        <v>87</v>
      </c>
      <c r="AW246" s="13" t="s">
        <v>38</v>
      </c>
      <c r="AX246" s="13" t="s">
        <v>77</v>
      </c>
      <c r="AY246" s="235" t="s">
        <v>161</v>
      </c>
    </row>
    <row r="247" s="13" customFormat="1">
      <c r="A247" s="13"/>
      <c r="B247" s="224"/>
      <c r="C247" s="225"/>
      <c r="D247" s="226" t="s">
        <v>172</v>
      </c>
      <c r="E247" s="227" t="s">
        <v>21</v>
      </c>
      <c r="F247" s="228" t="s">
        <v>2344</v>
      </c>
      <c r="G247" s="225"/>
      <c r="H247" s="229">
        <v>1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172</v>
      </c>
      <c r="AU247" s="235" t="s">
        <v>87</v>
      </c>
      <c r="AV247" s="13" t="s">
        <v>87</v>
      </c>
      <c r="AW247" s="13" t="s">
        <v>38</v>
      </c>
      <c r="AX247" s="13" t="s">
        <v>77</v>
      </c>
      <c r="AY247" s="235" t="s">
        <v>161</v>
      </c>
    </row>
    <row r="248" s="13" customFormat="1">
      <c r="A248" s="13"/>
      <c r="B248" s="224"/>
      <c r="C248" s="225"/>
      <c r="D248" s="226" t="s">
        <v>172</v>
      </c>
      <c r="E248" s="227" t="s">
        <v>21</v>
      </c>
      <c r="F248" s="228" t="s">
        <v>2345</v>
      </c>
      <c r="G248" s="225"/>
      <c r="H248" s="229">
        <v>1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172</v>
      </c>
      <c r="AU248" s="235" t="s">
        <v>87</v>
      </c>
      <c r="AV248" s="13" t="s">
        <v>87</v>
      </c>
      <c r="AW248" s="13" t="s">
        <v>38</v>
      </c>
      <c r="AX248" s="13" t="s">
        <v>77</v>
      </c>
      <c r="AY248" s="235" t="s">
        <v>161</v>
      </c>
    </row>
    <row r="249" s="13" customFormat="1">
      <c r="A249" s="13"/>
      <c r="B249" s="224"/>
      <c r="C249" s="225"/>
      <c r="D249" s="226" t="s">
        <v>172</v>
      </c>
      <c r="E249" s="227" t="s">
        <v>21</v>
      </c>
      <c r="F249" s="228" t="s">
        <v>2346</v>
      </c>
      <c r="G249" s="225"/>
      <c r="H249" s="229">
        <v>1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172</v>
      </c>
      <c r="AU249" s="235" t="s">
        <v>87</v>
      </c>
      <c r="AV249" s="13" t="s">
        <v>87</v>
      </c>
      <c r="AW249" s="13" t="s">
        <v>38</v>
      </c>
      <c r="AX249" s="13" t="s">
        <v>77</v>
      </c>
      <c r="AY249" s="235" t="s">
        <v>161</v>
      </c>
    </row>
    <row r="250" s="14" customFormat="1">
      <c r="A250" s="14"/>
      <c r="B250" s="236"/>
      <c r="C250" s="237"/>
      <c r="D250" s="226" t="s">
        <v>172</v>
      </c>
      <c r="E250" s="238" t="s">
        <v>21</v>
      </c>
      <c r="F250" s="239" t="s">
        <v>175</v>
      </c>
      <c r="G250" s="237"/>
      <c r="H250" s="240">
        <v>66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172</v>
      </c>
      <c r="AU250" s="246" t="s">
        <v>87</v>
      </c>
      <c r="AV250" s="14" t="s">
        <v>168</v>
      </c>
      <c r="AW250" s="14" t="s">
        <v>38</v>
      </c>
      <c r="AX250" s="14" t="s">
        <v>85</v>
      </c>
      <c r="AY250" s="246" t="s">
        <v>161</v>
      </c>
    </row>
    <row r="251" s="2" customFormat="1" ht="24.15" customHeight="1">
      <c r="A251" s="40"/>
      <c r="B251" s="41"/>
      <c r="C251" s="206" t="s">
        <v>235</v>
      </c>
      <c r="D251" s="206" t="s">
        <v>163</v>
      </c>
      <c r="E251" s="207" t="s">
        <v>2413</v>
      </c>
      <c r="F251" s="208" t="s">
        <v>2414</v>
      </c>
      <c r="G251" s="209" t="s">
        <v>232</v>
      </c>
      <c r="H251" s="210">
        <v>22</v>
      </c>
      <c r="I251" s="211"/>
      <c r="J251" s="212">
        <f>ROUND(I251*H251,2)</f>
        <v>0</v>
      </c>
      <c r="K251" s="208" t="s">
        <v>167</v>
      </c>
      <c r="L251" s="46"/>
      <c r="M251" s="213" t="s">
        <v>21</v>
      </c>
      <c r="N251" s="214" t="s">
        <v>48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168</v>
      </c>
      <c r="AT251" s="217" t="s">
        <v>163</v>
      </c>
      <c r="AU251" s="217" t="s">
        <v>87</v>
      </c>
      <c r="AY251" s="19" t="s">
        <v>161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85</v>
      </c>
      <c r="BK251" s="218">
        <f>ROUND(I251*H251,2)</f>
        <v>0</v>
      </c>
      <c r="BL251" s="19" t="s">
        <v>168</v>
      </c>
      <c r="BM251" s="217" t="s">
        <v>2415</v>
      </c>
    </row>
    <row r="252" s="2" customFormat="1">
      <c r="A252" s="40"/>
      <c r="B252" s="41"/>
      <c r="C252" s="42"/>
      <c r="D252" s="219" t="s">
        <v>170</v>
      </c>
      <c r="E252" s="42"/>
      <c r="F252" s="220" t="s">
        <v>2416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170</v>
      </c>
      <c r="AU252" s="19" t="s">
        <v>87</v>
      </c>
    </row>
    <row r="253" s="13" customFormat="1">
      <c r="A253" s="13"/>
      <c r="B253" s="224"/>
      <c r="C253" s="225"/>
      <c r="D253" s="226" t="s">
        <v>172</v>
      </c>
      <c r="E253" s="227" t="s">
        <v>21</v>
      </c>
      <c r="F253" s="228" t="s">
        <v>2351</v>
      </c>
      <c r="G253" s="225"/>
      <c r="H253" s="229">
        <v>2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172</v>
      </c>
      <c r="AU253" s="235" t="s">
        <v>87</v>
      </c>
      <c r="AV253" s="13" t="s">
        <v>87</v>
      </c>
      <c r="AW253" s="13" t="s">
        <v>38</v>
      </c>
      <c r="AX253" s="13" t="s">
        <v>77</v>
      </c>
      <c r="AY253" s="235" t="s">
        <v>161</v>
      </c>
    </row>
    <row r="254" s="13" customFormat="1">
      <c r="A254" s="13"/>
      <c r="B254" s="224"/>
      <c r="C254" s="225"/>
      <c r="D254" s="226" t="s">
        <v>172</v>
      </c>
      <c r="E254" s="227" t="s">
        <v>21</v>
      </c>
      <c r="F254" s="228" t="s">
        <v>2352</v>
      </c>
      <c r="G254" s="225"/>
      <c r="H254" s="229">
        <v>1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172</v>
      </c>
      <c r="AU254" s="235" t="s">
        <v>87</v>
      </c>
      <c r="AV254" s="13" t="s">
        <v>87</v>
      </c>
      <c r="AW254" s="13" t="s">
        <v>38</v>
      </c>
      <c r="AX254" s="13" t="s">
        <v>77</v>
      </c>
      <c r="AY254" s="235" t="s">
        <v>161</v>
      </c>
    </row>
    <row r="255" s="13" customFormat="1">
      <c r="A255" s="13"/>
      <c r="B255" s="224"/>
      <c r="C255" s="225"/>
      <c r="D255" s="226" t="s">
        <v>172</v>
      </c>
      <c r="E255" s="227" t="s">
        <v>21</v>
      </c>
      <c r="F255" s="228" t="s">
        <v>2353</v>
      </c>
      <c r="G255" s="225"/>
      <c r="H255" s="229">
        <v>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172</v>
      </c>
      <c r="AU255" s="235" t="s">
        <v>87</v>
      </c>
      <c r="AV255" s="13" t="s">
        <v>87</v>
      </c>
      <c r="AW255" s="13" t="s">
        <v>38</v>
      </c>
      <c r="AX255" s="13" t="s">
        <v>77</v>
      </c>
      <c r="AY255" s="235" t="s">
        <v>161</v>
      </c>
    </row>
    <row r="256" s="13" customFormat="1">
      <c r="A256" s="13"/>
      <c r="B256" s="224"/>
      <c r="C256" s="225"/>
      <c r="D256" s="226" t="s">
        <v>172</v>
      </c>
      <c r="E256" s="227" t="s">
        <v>21</v>
      </c>
      <c r="F256" s="228" t="s">
        <v>2354</v>
      </c>
      <c r="G256" s="225"/>
      <c r="H256" s="229">
        <v>1</v>
      </c>
      <c r="I256" s="230"/>
      <c r="J256" s="225"/>
      <c r="K256" s="225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172</v>
      </c>
      <c r="AU256" s="235" t="s">
        <v>87</v>
      </c>
      <c r="AV256" s="13" t="s">
        <v>87</v>
      </c>
      <c r="AW256" s="13" t="s">
        <v>38</v>
      </c>
      <c r="AX256" s="13" t="s">
        <v>77</v>
      </c>
      <c r="AY256" s="235" t="s">
        <v>161</v>
      </c>
    </row>
    <row r="257" s="13" customFormat="1">
      <c r="A257" s="13"/>
      <c r="B257" s="224"/>
      <c r="C257" s="225"/>
      <c r="D257" s="226" t="s">
        <v>172</v>
      </c>
      <c r="E257" s="227" t="s">
        <v>21</v>
      </c>
      <c r="F257" s="228" t="s">
        <v>2355</v>
      </c>
      <c r="G257" s="225"/>
      <c r="H257" s="229">
        <v>2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172</v>
      </c>
      <c r="AU257" s="235" t="s">
        <v>87</v>
      </c>
      <c r="AV257" s="13" t="s">
        <v>87</v>
      </c>
      <c r="AW257" s="13" t="s">
        <v>38</v>
      </c>
      <c r="AX257" s="13" t="s">
        <v>77</v>
      </c>
      <c r="AY257" s="235" t="s">
        <v>161</v>
      </c>
    </row>
    <row r="258" s="13" customFormat="1">
      <c r="A258" s="13"/>
      <c r="B258" s="224"/>
      <c r="C258" s="225"/>
      <c r="D258" s="226" t="s">
        <v>172</v>
      </c>
      <c r="E258" s="227" t="s">
        <v>21</v>
      </c>
      <c r="F258" s="228" t="s">
        <v>2325</v>
      </c>
      <c r="G258" s="225"/>
      <c r="H258" s="229">
        <v>1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172</v>
      </c>
      <c r="AU258" s="235" t="s">
        <v>87</v>
      </c>
      <c r="AV258" s="13" t="s">
        <v>87</v>
      </c>
      <c r="AW258" s="13" t="s">
        <v>38</v>
      </c>
      <c r="AX258" s="13" t="s">
        <v>77</v>
      </c>
      <c r="AY258" s="235" t="s">
        <v>161</v>
      </c>
    </row>
    <row r="259" s="13" customFormat="1">
      <c r="A259" s="13"/>
      <c r="B259" s="224"/>
      <c r="C259" s="225"/>
      <c r="D259" s="226" t="s">
        <v>172</v>
      </c>
      <c r="E259" s="227" t="s">
        <v>21</v>
      </c>
      <c r="F259" s="228" t="s">
        <v>2356</v>
      </c>
      <c r="G259" s="225"/>
      <c r="H259" s="229">
        <v>1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172</v>
      </c>
      <c r="AU259" s="235" t="s">
        <v>87</v>
      </c>
      <c r="AV259" s="13" t="s">
        <v>87</v>
      </c>
      <c r="AW259" s="13" t="s">
        <v>38</v>
      </c>
      <c r="AX259" s="13" t="s">
        <v>77</v>
      </c>
      <c r="AY259" s="235" t="s">
        <v>161</v>
      </c>
    </row>
    <row r="260" s="13" customFormat="1">
      <c r="A260" s="13"/>
      <c r="B260" s="224"/>
      <c r="C260" s="225"/>
      <c r="D260" s="226" t="s">
        <v>172</v>
      </c>
      <c r="E260" s="227" t="s">
        <v>21</v>
      </c>
      <c r="F260" s="228" t="s">
        <v>2357</v>
      </c>
      <c r="G260" s="225"/>
      <c r="H260" s="229">
        <v>1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172</v>
      </c>
      <c r="AU260" s="235" t="s">
        <v>87</v>
      </c>
      <c r="AV260" s="13" t="s">
        <v>87</v>
      </c>
      <c r="AW260" s="13" t="s">
        <v>38</v>
      </c>
      <c r="AX260" s="13" t="s">
        <v>77</v>
      </c>
      <c r="AY260" s="235" t="s">
        <v>161</v>
      </c>
    </row>
    <row r="261" s="13" customFormat="1">
      <c r="A261" s="13"/>
      <c r="B261" s="224"/>
      <c r="C261" s="225"/>
      <c r="D261" s="226" t="s">
        <v>172</v>
      </c>
      <c r="E261" s="227" t="s">
        <v>21</v>
      </c>
      <c r="F261" s="228" t="s">
        <v>2358</v>
      </c>
      <c r="G261" s="225"/>
      <c r="H261" s="229">
        <v>3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172</v>
      </c>
      <c r="AU261" s="235" t="s">
        <v>87</v>
      </c>
      <c r="AV261" s="13" t="s">
        <v>87</v>
      </c>
      <c r="AW261" s="13" t="s">
        <v>38</v>
      </c>
      <c r="AX261" s="13" t="s">
        <v>77</v>
      </c>
      <c r="AY261" s="235" t="s">
        <v>161</v>
      </c>
    </row>
    <row r="262" s="13" customFormat="1">
      <c r="A262" s="13"/>
      <c r="B262" s="224"/>
      <c r="C262" s="225"/>
      <c r="D262" s="226" t="s">
        <v>172</v>
      </c>
      <c r="E262" s="227" t="s">
        <v>21</v>
      </c>
      <c r="F262" s="228" t="s">
        <v>2359</v>
      </c>
      <c r="G262" s="225"/>
      <c r="H262" s="229">
        <v>5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172</v>
      </c>
      <c r="AU262" s="235" t="s">
        <v>87</v>
      </c>
      <c r="AV262" s="13" t="s">
        <v>87</v>
      </c>
      <c r="AW262" s="13" t="s">
        <v>38</v>
      </c>
      <c r="AX262" s="13" t="s">
        <v>77</v>
      </c>
      <c r="AY262" s="235" t="s">
        <v>161</v>
      </c>
    </row>
    <row r="263" s="13" customFormat="1">
      <c r="A263" s="13"/>
      <c r="B263" s="224"/>
      <c r="C263" s="225"/>
      <c r="D263" s="226" t="s">
        <v>172</v>
      </c>
      <c r="E263" s="227" t="s">
        <v>21</v>
      </c>
      <c r="F263" s="228" t="s">
        <v>2360</v>
      </c>
      <c r="G263" s="225"/>
      <c r="H263" s="229">
        <v>4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172</v>
      </c>
      <c r="AU263" s="235" t="s">
        <v>87</v>
      </c>
      <c r="AV263" s="13" t="s">
        <v>87</v>
      </c>
      <c r="AW263" s="13" t="s">
        <v>38</v>
      </c>
      <c r="AX263" s="13" t="s">
        <v>77</v>
      </c>
      <c r="AY263" s="235" t="s">
        <v>161</v>
      </c>
    </row>
    <row r="264" s="14" customFormat="1">
      <c r="A264" s="14"/>
      <c r="B264" s="236"/>
      <c r="C264" s="237"/>
      <c r="D264" s="226" t="s">
        <v>172</v>
      </c>
      <c r="E264" s="238" t="s">
        <v>21</v>
      </c>
      <c r="F264" s="239" t="s">
        <v>175</v>
      </c>
      <c r="G264" s="237"/>
      <c r="H264" s="240">
        <v>22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172</v>
      </c>
      <c r="AU264" s="246" t="s">
        <v>87</v>
      </c>
      <c r="AV264" s="14" t="s">
        <v>168</v>
      </c>
      <c r="AW264" s="14" t="s">
        <v>38</v>
      </c>
      <c r="AX264" s="14" t="s">
        <v>85</v>
      </c>
      <c r="AY264" s="246" t="s">
        <v>161</v>
      </c>
    </row>
    <row r="265" s="2" customFormat="1" ht="24.15" customHeight="1">
      <c r="A265" s="40"/>
      <c r="B265" s="41"/>
      <c r="C265" s="206" t="s">
        <v>240</v>
      </c>
      <c r="D265" s="206" t="s">
        <v>163</v>
      </c>
      <c r="E265" s="207" t="s">
        <v>2417</v>
      </c>
      <c r="F265" s="208" t="s">
        <v>2418</v>
      </c>
      <c r="G265" s="209" t="s">
        <v>232</v>
      </c>
      <c r="H265" s="210">
        <v>4</v>
      </c>
      <c r="I265" s="211"/>
      <c r="J265" s="212">
        <f>ROUND(I265*H265,2)</f>
        <v>0</v>
      </c>
      <c r="K265" s="208" t="s">
        <v>167</v>
      </c>
      <c r="L265" s="46"/>
      <c r="M265" s="213" t="s">
        <v>21</v>
      </c>
      <c r="N265" s="214" t="s">
        <v>48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168</v>
      </c>
      <c r="AT265" s="217" t="s">
        <v>163</v>
      </c>
      <c r="AU265" s="217" t="s">
        <v>87</v>
      </c>
      <c r="AY265" s="19" t="s">
        <v>161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85</v>
      </c>
      <c r="BK265" s="218">
        <f>ROUND(I265*H265,2)</f>
        <v>0</v>
      </c>
      <c r="BL265" s="19" t="s">
        <v>168</v>
      </c>
      <c r="BM265" s="217" t="s">
        <v>2419</v>
      </c>
    </row>
    <row r="266" s="2" customFormat="1">
      <c r="A266" s="40"/>
      <c r="B266" s="41"/>
      <c r="C266" s="42"/>
      <c r="D266" s="219" t="s">
        <v>170</v>
      </c>
      <c r="E266" s="42"/>
      <c r="F266" s="220" t="s">
        <v>2420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170</v>
      </c>
      <c r="AU266" s="19" t="s">
        <v>87</v>
      </c>
    </row>
    <row r="267" s="13" customFormat="1">
      <c r="A267" s="13"/>
      <c r="B267" s="224"/>
      <c r="C267" s="225"/>
      <c r="D267" s="226" t="s">
        <v>172</v>
      </c>
      <c r="E267" s="227" t="s">
        <v>21</v>
      </c>
      <c r="F267" s="228" t="s">
        <v>2365</v>
      </c>
      <c r="G267" s="225"/>
      <c r="H267" s="229">
        <v>1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172</v>
      </c>
      <c r="AU267" s="235" t="s">
        <v>87</v>
      </c>
      <c r="AV267" s="13" t="s">
        <v>87</v>
      </c>
      <c r="AW267" s="13" t="s">
        <v>38</v>
      </c>
      <c r="AX267" s="13" t="s">
        <v>77</v>
      </c>
      <c r="AY267" s="235" t="s">
        <v>161</v>
      </c>
    </row>
    <row r="268" s="13" customFormat="1">
      <c r="A268" s="13"/>
      <c r="B268" s="224"/>
      <c r="C268" s="225"/>
      <c r="D268" s="226" t="s">
        <v>172</v>
      </c>
      <c r="E268" s="227" t="s">
        <v>21</v>
      </c>
      <c r="F268" s="228" t="s">
        <v>2366</v>
      </c>
      <c r="G268" s="225"/>
      <c r="H268" s="229">
        <v>3</v>
      </c>
      <c r="I268" s="230"/>
      <c r="J268" s="225"/>
      <c r="K268" s="225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172</v>
      </c>
      <c r="AU268" s="235" t="s">
        <v>87</v>
      </c>
      <c r="AV268" s="13" t="s">
        <v>87</v>
      </c>
      <c r="AW268" s="13" t="s">
        <v>38</v>
      </c>
      <c r="AX268" s="13" t="s">
        <v>77</v>
      </c>
      <c r="AY268" s="235" t="s">
        <v>161</v>
      </c>
    </row>
    <row r="269" s="14" customFormat="1">
      <c r="A269" s="14"/>
      <c r="B269" s="236"/>
      <c r="C269" s="237"/>
      <c r="D269" s="226" t="s">
        <v>172</v>
      </c>
      <c r="E269" s="238" t="s">
        <v>21</v>
      </c>
      <c r="F269" s="239" t="s">
        <v>175</v>
      </c>
      <c r="G269" s="237"/>
      <c r="H269" s="240">
        <v>4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172</v>
      </c>
      <c r="AU269" s="246" t="s">
        <v>87</v>
      </c>
      <c r="AV269" s="14" t="s">
        <v>168</v>
      </c>
      <c r="AW269" s="14" t="s">
        <v>38</v>
      </c>
      <c r="AX269" s="14" t="s">
        <v>85</v>
      </c>
      <c r="AY269" s="246" t="s">
        <v>161</v>
      </c>
    </row>
    <row r="270" s="2" customFormat="1" ht="24.15" customHeight="1">
      <c r="A270" s="40"/>
      <c r="B270" s="41"/>
      <c r="C270" s="206" t="s">
        <v>246</v>
      </c>
      <c r="D270" s="206" t="s">
        <v>163</v>
      </c>
      <c r="E270" s="207" t="s">
        <v>2421</v>
      </c>
      <c r="F270" s="208" t="s">
        <v>2422</v>
      </c>
      <c r="G270" s="209" t="s">
        <v>232</v>
      </c>
      <c r="H270" s="210">
        <v>1</v>
      </c>
      <c r="I270" s="211"/>
      <c r="J270" s="212">
        <f>ROUND(I270*H270,2)</f>
        <v>0</v>
      </c>
      <c r="K270" s="208" t="s">
        <v>167</v>
      </c>
      <c r="L270" s="46"/>
      <c r="M270" s="213" t="s">
        <v>21</v>
      </c>
      <c r="N270" s="214" t="s">
        <v>48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168</v>
      </c>
      <c r="AT270" s="217" t="s">
        <v>163</v>
      </c>
      <c r="AU270" s="217" t="s">
        <v>87</v>
      </c>
      <c r="AY270" s="19" t="s">
        <v>161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85</v>
      </c>
      <c r="BK270" s="218">
        <f>ROUND(I270*H270,2)</f>
        <v>0</v>
      </c>
      <c r="BL270" s="19" t="s">
        <v>168</v>
      </c>
      <c r="BM270" s="217" t="s">
        <v>2423</v>
      </c>
    </row>
    <row r="271" s="2" customFormat="1">
      <c r="A271" s="40"/>
      <c r="B271" s="41"/>
      <c r="C271" s="42"/>
      <c r="D271" s="219" t="s">
        <v>170</v>
      </c>
      <c r="E271" s="42"/>
      <c r="F271" s="220" t="s">
        <v>2424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170</v>
      </c>
      <c r="AU271" s="19" t="s">
        <v>87</v>
      </c>
    </row>
    <row r="272" s="13" customFormat="1">
      <c r="A272" s="13"/>
      <c r="B272" s="224"/>
      <c r="C272" s="225"/>
      <c r="D272" s="226" t="s">
        <v>172</v>
      </c>
      <c r="E272" s="227" t="s">
        <v>21</v>
      </c>
      <c r="F272" s="228" t="s">
        <v>2346</v>
      </c>
      <c r="G272" s="225"/>
      <c r="H272" s="229">
        <v>1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172</v>
      </c>
      <c r="AU272" s="235" t="s">
        <v>87</v>
      </c>
      <c r="AV272" s="13" t="s">
        <v>87</v>
      </c>
      <c r="AW272" s="13" t="s">
        <v>38</v>
      </c>
      <c r="AX272" s="13" t="s">
        <v>85</v>
      </c>
      <c r="AY272" s="235" t="s">
        <v>161</v>
      </c>
    </row>
    <row r="273" s="2" customFormat="1" ht="21.75" customHeight="1">
      <c r="A273" s="40"/>
      <c r="B273" s="41"/>
      <c r="C273" s="206" t="s">
        <v>251</v>
      </c>
      <c r="D273" s="206" t="s">
        <v>163</v>
      </c>
      <c r="E273" s="207" t="s">
        <v>2425</v>
      </c>
      <c r="F273" s="208" t="s">
        <v>2426</v>
      </c>
      <c r="G273" s="209" t="s">
        <v>606</v>
      </c>
      <c r="H273" s="210">
        <v>1</v>
      </c>
      <c r="I273" s="211"/>
      <c r="J273" s="212">
        <f>ROUND(I273*H273,2)</f>
        <v>0</v>
      </c>
      <c r="K273" s="208" t="s">
        <v>21</v>
      </c>
      <c r="L273" s="46"/>
      <c r="M273" s="277" t="s">
        <v>21</v>
      </c>
      <c r="N273" s="278" t="s">
        <v>48</v>
      </c>
      <c r="O273" s="271"/>
      <c r="P273" s="272">
        <f>O273*H273</f>
        <v>0</v>
      </c>
      <c r="Q273" s="272">
        <v>0</v>
      </c>
      <c r="R273" s="272">
        <f>Q273*H273</f>
        <v>0</v>
      </c>
      <c r="S273" s="272">
        <v>0</v>
      </c>
      <c r="T273" s="273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168</v>
      </c>
      <c r="AT273" s="217" t="s">
        <v>163</v>
      </c>
      <c r="AU273" s="217" t="s">
        <v>87</v>
      </c>
      <c r="AY273" s="19" t="s">
        <v>161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85</v>
      </c>
      <c r="BK273" s="218">
        <f>ROUND(I273*H273,2)</f>
        <v>0</v>
      </c>
      <c r="BL273" s="19" t="s">
        <v>168</v>
      </c>
      <c r="BM273" s="217" t="s">
        <v>2427</v>
      </c>
    </row>
    <row r="274" s="2" customFormat="1" ht="6.96" customHeight="1">
      <c r="A274" s="40"/>
      <c r="B274" s="61"/>
      <c r="C274" s="62"/>
      <c r="D274" s="62"/>
      <c r="E274" s="62"/>
      <c r="F274" s="62"/>
      <c r="G274" s="62"/>
      <c r="H274" s="62"/>
      <c r="I274" s="62"/>
      <c r="J274" s="62"/>
      <c r="K274" s="62"/>
      <c r="L274" s="46"/>
      <c r="M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</row>
  </sheetData>
  <sheetProtection sheet="1" autoFilter="0" formatColumns="0" formatRows="0" objects="1" scenarios="1" spinCount="100000" saltValue="BrFCcOSi176zQAcyJdrqqTOBKiXuDq985dZWevi8wMCuM0qb7wk/en2wwdfyQla60sEYD+E6ZseuCmWMlLId/w==" hashValue="G2fvZ+TcAFd6Gp3ZFMK7Z7dNGACTaV4oLzbGQFblEN7LPicC6Qjc/o9kYRXEHvn36aMD6Qf69l9mo3nAHgdbag==" algorithmName="SHA-512" password="CC35"/>
  <autoFilter ref="C80:K27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1/112101101"/>
    <hyperlink ref="F126" r:id="rId2" display="https://podminky.urs.cz/item/CS_URS_2025_01/112101102"/>
    <hyperlink ref="F140" r:id="rId3" display="https://podminky.urs.cz/item/CS_URS_2025_01/112101104"/>
    <hyperlink ref="F145" r:id="rId4" display="https://podminky.urs.cz/item/CS_URS_2025_01/112251101"/>
    <hyperlink ref="F175" r:id="rId5" display="https://podminky.urs.cz/item/CS_URS_2025_01/112251102"/>
    <hyperlink ref="F191" r:id="rId6" display="https://podminky.urs.cz/item/CS_URS_2025_01/112251103"/>
    <hyperlink ref="F200" r:id="rId7" display="https://podminky.urs.cz/item/CS_URS_2025_01/112251104"/>
    <hyperlink ref="F205" r:id="rId8" display="https://podminky.urs.cz/item/CS_URS_2025_01/112251107"/>
    <hyperlink ref="F210" r:id="rId9" display="https://podminky.urs.cz/item/CS_URS_2025_01/162201411"/>
    <hyperlink ref="F252" r:id="rId10" display="https://podminky.urs.cz/item/CS_URS_2025_01/162201412"/>
    <hyperlink ref="F266" r:id="rId11" display="https://podminky.urs.cz/item/CS_URS_2025_01/162201414"/>
    <hyperlink ref="F271" r:id="rId12" display="https://podminky.urs.cz/item/CS_URS_2025_01/17425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2428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ROUND((SUM(BE86:BE124)),  2)</f>
        <v>0</v>
      </c>
      <c r="G33" s="40"/>
      <c r="H33" s="40"/>
      <c r="I33" s="150">
        <v>0.20999999999999999</v>
      </c>
      <c r="J33" s="149">
        <f>ROUND(((SUM(BE86:BE124))*I33),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ROUND((SUM(BF86:BF124)),  2)</f>
        <v>0</v>
      </c>
      <c r="G34" s="40"/>
      <c r="H34" s="40"/>
      <c r="I34" s="150">
        <v>0.14999999999999999</v>
      </c>
      <c r="J34" s="149">
        <f>ROUND(((SUM(BF86:BF124))*I34),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ROUND((SUM(BG86:BG124)),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ROUND((SUM(BH86:BH124)),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ROUND((SUM(BI86:BI124)),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2429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2430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2431</v>
      </c>
      <c r="E62" s="176"/>
      <c r="F62" s="176"/>
      <c r="G62" s="176"/>
      <c r="H62" s="176"/>
      <c r="I62" s="176"/>
      <c r="J62" s="177">
        <f>J100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2432</v>
      </c>
      <c r="E63" s="176"/>
      <c r="F63" s="176"/>
      <c r="G63" s="176"/>
      <c r="H63" s="176"/>
      <c r="I63" s="176"/>
      <c r="J63" s="177">
        <f>J109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2433</v>
      </c>
      <c r="E64" s="176"/>
      <c r="F64" s="176"/>
      <c r="G64" s="176"/>
      <c r="H64" s="176"/>
      <c r="I64" s="176"/>
      <c r="J64" s="177">
        <f>J112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2434</v>
      </c>
      <c r="E65" s="176"/>
      <c r="F65" s="176"/>
      <c r="G65" s="176"/>
      <c r="H65" s="176"/>
      <c r="I65" s="176"/>
      <c r="J65" s="177">
        <f>J119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2435</v>
      </c>
      <c r="E66" s="176"/>
      <c r="F66" s="176"/>
      <c r="G66" s="176"/>
      <c r="H66" s="176"/>
      <c r="I66" s="176"/>
      <c r="J66" s="177">
        <f>J122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146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Jez Šargoun, Malá Voda - rekonstrukce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VON - Vedlejší a ostatní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U Šargounského mlýna</v>
      </c>
      <c r="G80" s="42"/>
      <c r="H80" s="42"/>
      <c r="I80" s="34" t="s">
        <v>24</v>
      </c>
      <c r="J80" s="74" t="str">
        <f>IF(J12="","",J12)</f>
        <v>14. 4. 2021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26</v>
      </c>
      <c r="D82" s="42"/>
      <c r="E82" s="42"/>
      <c r="F82" s="29" t="str">
        <f>E15</f>
        <v>Povodí Moravy, státní podnik</v>
      </c>
      <c r="G82" s="42"/>
      <c r="H82" s="42"/>
      <c r="I82" s="34" t="s">
        <v>34</v>
      </c>
      <c r="J82" s="38" t="str">
        <f>E21</f>
        <v>HG Partner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147</v>
      </c>
      <c r="D85" s="182" t="s">
        <v>62</v>
      </c>
      <c r="E85" s="182" t="s">
        <v>58</v>
      </c>
      <c r="F85" s="182" t="s">
        <v>59</v>
      </c>
      <c r="G85" s="182" t="s">
        <v>148</v>
      </c>
      <c r="H85" s="182" t="s">
        <v>149</v>
      </c>
      <c r="I85" s="182" t="s">
        <v>150</v>
      </c>
      <c r="J85" s="182" t="s">
        <v>132</v>
      </c>
      <c r="K85" s="183" t="s">
        <v>151</v>
      </c>
      <c r="L85" s="184"/>
      <c r="M85" s="94" t="s">
        <v>21</v>
      </c>
      <c r="N85" s="95" t="s">
        <v>47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133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2436</v>
      </c>
      <c r="F87" s="193" t="s">
        <v>2437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P88+P100+P109+P112+P119+P122</f>
        <v>0</v>
      </c>
      <c r="Q87" s="198"/>
      <c r="R87" s="199">
        <f>R88+R100+R109+R112+R119+R122</f>
        <v>0</v>
      </c>
      <c r="S87" s="198"/>
      <c r="T87" s="200">
        <f>T88+T100+T109+T112+T119+T122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168</v>
      </c>
      <c r="AT87" s="202" t="s">
        <v>76</v>
      </c>
      <c r="AU87" s="202" t="s">
        <v>77</v>
      </c>
      <c r="AY87" s="201" t="s">
        <v>161</v>
      </c>
      <c r="BK87" s="203">
        <f>BK88+BK100+BK109+BK112+BK119+BK122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2438</v>
      </c>
      <c r="F88" s="204" t="s">
        <v>2439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SUM(P89:P99)</f>
        <v>0</v>
      </c>
      <c r="Q88" s="198"/>
      <c r="R88" s="199">
        <f>SUM(R89:R99)</f>
        <v>0</v>
      </c>
      <c r="S88" s="198"/>
      <c r="T88" s="200">
        <f>SUM(T89:T99)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168</v>
      </c>
      <c r="AT88" s="202" t="s">
        <v>76</v>
      </c>
      <c r="AU88" s="202" t="s">
        <v>85</v>
      </c>
      <c r="AY88" s="201" t="s">
        <v>161</v>
      </c>
      <c r="BK88" s="203">
        <f>SUM(BK89:BK99)</f>
        <v>0</v>
      </c>
    </row>
    <row r="89" s="2" customFormat="1" ht="24.15" customHeight="1">
      <c r="A89" s="40"/>
      <c r="B89" s="41"/>
      <c r="C89" s="206" t="s">
        <v>85</v>
      </c>
      <c r="D89" s="206" t="s">
        <v>163</v>
      </c>
      <c r="E89" s="207" t="s">
        <v>2440</v>
      </c>
      <c r="F89" s="208" t="s">
        <v>2441</v>
      </c>
      <c r="G89" s="209" t="s">
        <v>366</v>
      </c>
      <c r="H89" s="210">
        <v>1</v>
      </c>
      <c r="I89" s="211"/>
      <c r="J89" s="212">
        <f>ROUND(I89*H89,2)</f>
        <v>0</v>
      </c>
      <c r="K89" s="208" t="s">
        <v>21</v>
      </c>
      <c r="L89" s="46"/>
      <c r="M89" s="213" t="s">
        <v>21</v>
      </c>
      <c r="N89" s="214" t="s">
        <v>48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2442</v>
      </c>
      <c r="AT89" s="217" t="s">
        <v>163</v>
      </c>
      <c r="AU89" s="217" t="s">
        <v>87</v>
      </c>
      <c r="AY89" s="19" t="s">
        <v>161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2442</v>
      </c>
      <c r="BM89" s="217" t="s">
        <v>2443</v>
      </c>
    </row>
    <row r="90" s="2" customFormat="1" ht="16.5" customHeight="1">
      <c r="A90" s="40"/>
      <c r="B90" s="41"/>
      <c r="C90" s="206" t="s">
        <v>87</v>
      </c>
      <c r="D90" s="206" t="s">
        <v>163</v>
      </c>
      <c r="E90" s="207" t="s">
        <v>2444</v>
      </c>
      <c r="F90" s="208" t="s">
        <v>2445</v>
      </c>
      <c r="G90" s="209" t="s">
        <v>366</v>
      </c>
      <c r="H90" s="210">
        <v>1</v>
      </c>
      <c r="I90" s="211"/>
      <c r="J90" s="212">
        <f>ROUND(I90*H90,2)</f>
        <v>0</v>
      </c>
      <c r="K90" s="208" t="s">
        <v>21</v>
      </c>
      <c r="L90" s="46"/>
      <c r="M90" s="213" t="s">
        <v>21</v>
      </c>
      <c r="N90" s="214" t="s">
        <v>48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2442</v>
      </c>
      <c r="AT90" s="217" t="s">
        <v>163</v>
      </c>
      <c r="AU90" s="217" t="s">
        <v>87</v>
      </c>
      <c r="AY90" s="19" t="s">
        <v>161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85</v>
      </c>
      <c r="BK90" s="218">
        <f>ROUND(I90*H90,2)</f>
        <v>0</v>
      </c>
      <c r="BL90" s="19" t="s">
        <v>2442</v>
      </c>
      <c r="BM90" s="217" t="s">
        <v>2446</v>
      </c>
    </row>
    <row r="91" s="2" customFormat="1" ht="24.15" customHeight="1">
      <c r="A91" s="40"/>
      <c r="B91" s="41"/>
      <c r="C91" s="206" t="s">
        <v>183</v>
      </c>
      <c r="D91" s="206" t="s">
        <v>163</v>
      </c>
      <c r="E91" s="207" t="s">
        <v>2447</v>
      </c>
      <c r="F91" s="208" t="s">
        <v>2448</v>
      </c>
      <c r="G91" s="209" t="s">
        <v>366</v>
      </c>
      <c r="H91" s="210">
        <v>1</v>
      </c>
      <c r="I91" s="211"/>
      <c r="J91" s="212">
        <f>ROUND(I91*H91,2)</f>
        <v>0</v>
      </c>
      <c r="K91" s="208" t="s">
        <v>21</v>
      </c>
      <c r="L91" s="46"/>
      <c r="M91" s="213" t="s">
        <v>21</v>
      </c>
      <c r="N91" s="214" t="s">
        <v>48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2442</v>
      </c>
      <c r="AT91" s="217" t="s">
        <v>163</v>
      </c>
      <c r="AU91" s="217" t="s">
        <v>87</v>
      </c>
      <c r="AY91" s="19" t="s">
        <v>161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2442</v>
      </c>
      <c r="BM91" s="217" t="s">
        <v>2449</v>
      </c>
    </row>
    <row r="92" s="2" customFormat="1" ht="16.5" customHeight="1">
      <c r="A92" s="40"/>
      <c r="B92" s="41"/>
      <c r="C92" s="206" t="s">
        <v>168</v>
      </c>
      <c r="D92" s="206" t="s">
        <v>163</v>
      </c>
      <c r="E92" s="207" t="s">
        <v>2450</v>
      </c>
      <c r="F92" s="208" t="s">
        <v>2451</v>
      </c>
      <c r="G92" s="209" t="s">
        <v>366</v>
      </c>
      <c r="H92" s="210">
        <v>1</v>
      </c>
      <c r="I92" s="211"/>
      <c r="J92" s="212">
        <f>ROUND(I92*H92,2)</f>
        <v>0</v>
      </c>
      <c r="K92" s="208" t="s">
        <v>21</v>
      </c>
      <c r="L92" s="46"/>
      <c r="M92" s="213" t="s">
        <v>21</v>
      </c>
      <c r="N92" s="214" t="s">
        <v>48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2442</v>
      </c>
      <c r="AT92" s="217" t="s">
        <v>163</v>
      </c>
      <c r="AU92" s="217" t="s">
        <v>87</v>
      </c>
      <c r="AY92" s="19" t="s">
        <v>161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2442</v>
      </c>
      <c r="BM92" s="217" t="s">
        <v>2452</v>
      </c>
    </row>
    <row r="93" s="2" customFormat="1" ht="21.75" customHeight="1">
      <c r="A93" s="40"/>
      <c r="B93" s="41"/>
      <c r="C93" s="206" t="s">
        <v>196</v>
      </c>
      <c r="D93" s="206" t="s">
        <v>163</v>
      </c>
      <c r="E93" s="207" t="s">
        <v>2453</v>
      </c>
      <c r="F93" s="208" t="s">
        <v>2454</v>
      </c>
      <c r="G93" s="209" t="s">
        <v>366</v>
      </c>
      <c r="H93" s="210">
        <v>1</v>
      </c>
      <c r="I93" s="211"/>
      <c r="J93" s="212">
        <f>ROUND(I93*H93,2)</f>
        <v>0</v>
      </c>
      <c r="K93" s="208" t="s">
        <v>21</v>
      </c>
      <c r="L93" s="46"/>
      <c r="M93" s="213" t="s">
        <v>21</v>
      </c>
      <c r="N93" s="214" t="s">
        <v>48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2442</v>
      </c>
      <c r="AT93" s="217" t="s">
        <v>163</v>
      </c>
      <c r="AU93" s="217" t="s">
        <v>87</v>
      </c>
      <c r="AY93" s="19" t="s">
        <v>161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85</v>
      </c>
      <c r="BK93" s="218">
        <f>ROUND(I93*H93,2)</f>
        <v>0</v>
      </c>
      <c r="BL93" s="19" t="s">
        <v>2442</v>
      </c>
      <c r="BM93" s="217" t="s">
        <v>2455</v>
      </c>
    </row>
    <row r="94" s="2" customFormat="1" ht="37.8" customHeight="1">
      <c r="A94" s="40"/>
      <c r="B94" s="41"/>
      <c r="C94" s="206" t="s">
        <v>216</v>
      </c>
      <c r="D94" s="206" t="s">
        <v>163</v>
      </c>
      <c r="E94" s="207" t="s">
        <v>2456</v>
      </c>
      <c r="F94" s="208" t="s">
        <v>2457</v>
      </c>
      <c r="G94" s="209" t="s">
        <v>366</v>
      </c>
      <c r="H94" s="210">
        <v>1</v>
      </c>
      <c r="I94" s="211"/>
      <c r="J94" s="212">
        <f>ROUND(I94*H94,2)</f>
        <v>0</v>
      </c>
      <c r="K94" s="208" t="s">
        <v>21</v>
      </c>
      <c r="L94" s="46"/>
      <c r="M94" s="213" t="s">
        <v>21</v>
      </c>
      <c r="N94" s="214" t="s">
        <v>48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2442</v>
      </c>
      <c r="AT94" s="217" t="s">
        <v>163</v>
      </c>
      <c r="AU94" s="217" t="s">
        <v>87</v>
      </c>
      <c r="AY94" s="19" t="s">
        <v>161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2442</v>
      </c>
      <c r="BM94" s="217" t="s">
        <v>2458</v>
      </c>
    </row>
    <row r="95" s="2" customFormat="1" ht="33" customHeight="1">
      <c r="A95" s="40"/>
      <c r="B95" s="41"/>
      <c r="C95" s="206" t="s">
        <v>221</v>
      </c>
      <c r="D95" s="206" t="s">
        <v>163</v>
      </c>
      <c r="E95" s="207" t="s">
        <v>2459</v>
      </c>
      <c r="F95" s="208" t="s">
        <v>2460</v>
      </c>
      <c r="G95" s="209" t="s">
        <v>366</v>
      </c>
      <c r="H95" s="210">
        <v>1</v>
      </c>
      <c r="I95" s="211"/>
      <c r="J95" s="212">
        <f>ROUND(I95*H95,2)</f>
        <v>0</v>
      </c>
      <c r="K95" s="208" t="s">
        <v>21</v>
      </c>
      <c r="L95" s="46"/>
      <c r="M95" s="213" t="s">
        <v>21</v>
      </c>
      <c r="N95" s="214" t="s">
        <v>48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2442</v>
      </c>
      <c r="AT95" s="217" t="s">
        <v>163</v>
      </c>
      <c r="AU95" s="217" t="s">
        <v>87</v>
      </c>
      <c r="AY95" s="19" t="s">
        <v>161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85</v>
      </c>
      <c r="BK95" s="218">
        <f>ROUND(I95*H95,2)</f>
        <v>0</v>
      </c>
      <c r="BL95" s="19" t="s">
        <v>2442</v>
      </c>
      <c r="BM95" s="217" t="s">
        <v>2461</v>
      </c>
    </row>
    <row r="96" s="2" customFormat="1">
      <c r="A96" s="40"/>
      <c r="B96" s="41"/>
      <c r="C96" s="42"/>
      <c r="D96" s="226" t="s">
        <v>181</v>
      </c>
      <c r="E96" s="42"/>
      <c r="F96" s="257" t="s">
        <v>2462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181</v>
      </c>
      <c r="AU96" s="19" t="s">
        <v>87</v>
      </c>
    </row>
    <row r="97" s="2" customFormat="1" ht="16.5" customHeight="1">
      <c r="A97" s="40"/>
      <c r="B97" s="41"/>
      <c r="C97" s="206" t="s">
        <v>179</v>
      </c>
      <c r="D97" s="206" t="s">
        <v>163</v>
      </c>
      <c r="E97" s="207" t="s">
        <v>2463</v>
      </c>
      <c r="F97" s="208" t="s">
        <v>2464</v>
      </c>
      <c r="G97" s="209" t="s">
        <v>366</v>
      </c>
      <c r="H97" s="210">
        <v>1</v>
      </c>
      <c r="I97" s="211"/>
      <c r="J97" s="212">
        <f>ROUND(I97*H97,2)</f>
        <v>0</v>
      </c>
      <c r="K97" s="208" t="s">
        <v>21</v>
      </c>
      <c r="L97" s="46"/>
      <c r="M97" s="213" t="s">
        <v>21</v>
      </c>
      <c r="N97" s="214" t="s">
        <v>48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2442</v>
      </c>
      <c r="AT97" s="217" t="s">
        <v>163</v>
      </c>
      <c r="AU97" s="217" t="s">
        <v>87</v>
      </c>
      <c r="AY97" s="19" t="s">
        <v>161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2442</v>
      </c>
      <c r="BM97" s="217" t="s">
        <v>2465</v>
      </c>
    </row>
    <row r="98" s="2" customFormat="1" ht="16.5" customHeight="1">
      <c r="A98" s="40"/>
      <c r="B98" s="41"/>
      <c r="C98" s="206" t="s">
        <v>229</v>
      </c>
      <c r="D98" s="206" t="s">
        <v>163</v>
      </c>
      <c r="E98" s="207" t="s">
        <v>2466</v>
      </c>
      <c r="F98" s="208" t="s">
        <v>2467</v>
      </c>
      <c r="G98" s="209" t="s">
        <v>366</v>
      </c>
      <c r="H98" s="210">
        <v>1</v>
      </c>
      <c r="I98" s="211"/>
      <c r="J98" s="212">
        <f>ROUND(I98*H98,2)</f>
        <v>0</v>
      </c>
      <c r="K98" s="208" t="s">
        <v>21</v>
      </c>
      <c r="L98" s="46"/>
      <c r="M98" s="213" t="s">
        <v>21</v>
      </c>
      <c r="N98" s="214" t="s">
        <v>48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2442</v>
      </c>
      <c r="AT98" s="217" t="s">
        <v>163</v>
      </c>
      <c r="AU98" s="217" t="s">
        <v>87</v>
      </c>
      <c r="AY98" s="19" t="s">
        <v>161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2442</v>
      </c>
      <c r="BM98" s="217" t="s">
        <v>2468</v>
      </c>
    </row>
    <row r="99" s="2" customFormat="1" ht="16.5" customHeight="1">
      <c r="A99" s="40"/>
      <c r="B99" s="41"/>
      <c r="C99" s="206" t="s">
        <v>235</v>
      </c>
      <c r="D99" s="206" t="s">
        <v>163</v>
      </c>
      <c r="E99" s="207" t="s">
        <v>2469</v>
      </c>
      <c r="F99" s="208" t="s">
        <v>2470</v>
      </c>
      <c r="G99" s="209" t="s">
        <v>366</v>
      </c>
      <c r="H99" s="210">
        <v>1</v>
      </c>
      <c r="I99" s="211"/>
      <c r="J99" s="212">
        <f>ROUND(I99*H99,2)</f>
        <v>0</v>
      </c>
      <c r="K99" s="208" t="s">
        <v>21</v>
      </c>
      <c r="L99" s="46"/>
      <c r="M99" s="213" t="s">
        <v>21</v>
      </c>
      <c r="N99" s="214" t="s">
        <v>48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2442</v>
      </c>
      <c r="AT99" s="217" t="s">
        <v>163</v>
      </c>
      <c r="AU99" s="217" t="s">
        <v>87</v>
      </c>
      <c r="AY99" s="19" t="s">
        <v>161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2442</v>
      </c>
      <c r="BM99" s="217" t="s">
        <v>2471</v>
      </c>
    </row>
    <row r="100" s="12" customFormat="1" ht="22.8" customHeight="1">
      <c r="A100" s="12"/>
      <c r="B100" s="190"/>
      <c r="C100" s="191"/>
      <c r="D100" s="192" t="s">
        <v>76</v>
      </c>
      <c r="E100" s="204" t="s">
        <v>2472</v>
      </c>
      <c r="F100" s="204" t="s">
        <v>2473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SUM(P101:P108)</f>
        <v>0</v>
      </c>
      <c r="Q100" s="198"/>
      <c r="R100" s="199">
        <f>SUM(R101:R108)</f>
        <v>0</v>
      </c>
      <c r="S100" s="198"/>
      <c r="T100" s="200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168</v>
      </c>
      <c r="AT100" s="202" t="s">
        <v>76</v>
      </c>
      <c r="AU100" s="202" t="s">
        <v>85</v>
      </c>
      <c r="AY100" s="201" t="s">
        <v>161</v>
      </c>
      <c r="BK100" s="203">
        <f>SUM(BK101:BK108)</f>
        <v>0</v>
      </c>
    </row>
    <row r="101" s="2" customFormat="1" ht="24.15" customHeight="1">
      <c r="A101" s="40"/>
      <c r="B101" s="41"/>
      <c r="C101" s="206" t="s">
        <v>240</v>
      </c>
      <c r="D101" s="206" t="s">
        <v>163</v>
      </c>
      <c r="E101" s="207" t="s">
        <v>2474</v>
      </c>
      <c r="F101" s="208" t="s">
        <v>2475</v>
      </c>
      <c r="G101" s="209" t="s">
        <v>606</v>
      </c>
      <c r="H101" s="210">
        <v>1</v>
      </c>
      <c r="I101" s="211"/>
      <c r="J101" s="212">
        <f>ROUND(I101*H101,2)</f>
        <v>0</v>
      </c>
      <c r="K101" s="208" t="s">
        <v>21</v>
      </c>
      <c r="L101" s="46"/>
      <c r="M101" s="213" t="s">
        <v>21</v>
      </c>
      <c r="N101" s="214" t="s">
        <v>48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2442</v>
      </c>
      <c r="AT101" s="217" t="s">
        <v>163</v>
      </c>
      <c r="AU101" s="217" t="s">
        <v>87</v>
      </c>
      <c r="AY101" s="19" t="s">
        <v>161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2442</v>
      </c>
      <c r="BM101" s="217" t="s">
        <v>2476</v>
      </c>
    </row>
    <row r="102" s="2" customFormat="1" ht="24.15" customHeight="1">
      <c r="A102" s="40"/>
      <c r="B102" s="41"/>
      <c r="C102" s="206" t="s">
        <v>246</v>
      </c>
      <c r="D102" s="206" t="s">
        <v>163</v>
      </c>
      <c r="E102" s="207" t="s">
        <v>2477</v>
      </c>
      <c r="F102" s="208" t="s">
        <v>2478</v>
      </c>
      <c r="G102" s="209" t="s">
        <v>606</v>
      </c>
      <c r="H102" s="210">
        <v>1</v>
      </c>
      <c r="I102" s="211"/>
      <c r="J102" s="212">
        <f>ROUND(I102*H102,2)</f>
        <v>0</v>
      </c>
      <c r="K102" s="208" t="s">
        <v>21</v>
      </c>
      <c r="L102" s="46"/>
      <c r="M102" s="213" t="s">
        <v>21</v>
      </c>
      <c r="N102" s="214" t="s">
        <v>48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2442</v>
      </c>
      <c r="AT102" s="217" t="s">
        <v>163</v>
      </c>
      <c r="AU102" s="217" t="s">
        <v>87</v>
      </c>
      <c r="AY102" s="19" t="s">
        <v>161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85</v>
      </c>
      <c r="BK102" s="218">
        <f>ROUND(I102*H102,2)</f>
        <v>0</v>
      </c>
      <c r="BL102" s="19" t="s">
        <v>2442</v>
      </c>
      <c r="BM102" s="217" t="s">
        <v>2479</v>
      </c>
    </row>
    <row r="103" s="2" customFormat="1" ht="21.75" customHeight="1">
      <c r="A103" s="40"/>
      <c r="B103" s="41"/>
      <c r="C103" s="206" t="s">
        <v>251</v>
      </c>
      <c r="D103" s="206" t="s">
        <v>163</v>
      </c>
      <c r="E103" s="207" t="s">
        <v>2480</v>
      </c>
      <c r="F103" s="208" t="s">
        <v>2481</v>
      </c>
      <c r="G103" s="209" t="s">
        <v>606</v>
      </c>
      <c r="H103" s="210">
        <v>1</v>
      </c>
      <c r="I103" s="211"/>
      <c r="J103" s="212">
        <f>ROUND(I103*H103,2)</f>
        <v>0</v>
      </c>
      <c r="K103" s="208" t="s">
        <v>21</v>
      </c>
      <c r="L103" s="46"/>
      <c r="M103" s="213" t="s">
        <v>21</v>
      </c>
      <c r="N103" s="214" t="s">
        <v>48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2442</v>
      </c>
      <c r="AT103" s="217" t="s">
        <v>163</v>
      </c>
      <c r="AU103" s="217" t="s">
        <v>87</v>
      </c>
      <c r="AY103" s="19" t="s">
        <v>161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2442</v>
      </c>
      <c r="BM103" s="217" t="s">
        <v>2482</v>
      </c>
    </row>
    <row r="104" s="2" customFormat="1" ht="21.75" customHeight="1">
      <c r="A104" s="40"/>
      <c r="B104" s="41"/>
      <c r="C104" s="206" t="s">
        <v>256</v>
      </c>
      <c r="D104" s="206" t="s">
        <v>163</v>
      </c>
      <c r="E104" s="207" t="s">
        <v>2483</v>
      </c>
      <c r="F104" s="208" t="s">
        <v>2484</v>
      </c>
      <c r="G104" s="209" t="s">
        <v>606</v>
      </c>
      <c r="H104" s="210">
        <v>1</v>
      </c>
      <c r="I104" s="211"/>
      <c r="J104" s="212">
        <f>ROUND(I104*H104,2)</f>
        <v>0</v>
      </c>
      <c r="K104" s="208" t="s">
        <v>21</v>
      </c>
      <c r="L104" s="46"/>
      <c r="M104" s="213" t="s">
        <v>21</v>
      </c>
      <c r="N104" s="214" t="s">
        <v>48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2442</v>
      </c>
      <c r="AT104" s="217" t="s">
        <v>163</v>
      </c>
      <c r="AU104" s="217" t="s">
        <v>87</v>
      </c>
      <c r="AY104" s="19" t="s">
        <v>161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85</v>
      </c>
      <c r="BK104" s="218">
        <f>ROUND(I104*H104,2)</f>
        <v>0</v>
      </c>
      <c r="BL104" s="19" t="s">
        <v>2442</v>
      </c>
      <c r="BM104" s="217" t="s">
        <v>2485</v>
      </c>
    </row>
    <row r="105" s="2" customFormat="1">
      <c r="A105" s="40"/>
      <c r="B105" s="41"/>
      <c r="C105" s="42"/>
      <c r="D105" s="226" t="s">
        <v>181</v>
      </c>
      <c r="E105" s="42"/>
      <c r="F105" s="257" t="s">
        <v>2486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181</v>
      </c>
      <c r="AU105" s="19" t="s">
        <v>87</v>
      </c>
    </row>
    <row r="106" s="2" customFormat="1" ht="16.5" customHeight="1">
      <c r="A106" s="40"/>
      <c r="B106" s="41"/>
      <c r="C106" s="206" t="s">
        <v>8</v>
      </c>
      <c r="D106" s="206" t="s">
        <v>163</v>
      </c>
      <c r="E106" s="207" t="s">
        <v>2487</v>
      </c>
      <c r="F106" s="208" t="s">
        <v>2488</v>
      </c>
      <c r="G106" s="209" t="s">
        <v>606</v>
      </c>
      <c r="H106" s="210">
        <v>1</v>
      </c>
      <c r="I106" s="211"/>
      <c r="J106" s="212">
        <f>ROUND(I106*H106,2)</f>
        <v>0</v>
      </c>
      <c r="K106" s="208" t="s">
        <v>21</v>
      </c>
      <c r="L106" s="46"/>
      <c r="M106" s="213" t="s">
        <v>21</v>
      </c>
      <c r="N106" s="214" t="s">
        <v>48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2442</v>
      </c>
      <c r="AT106" s="217" t="s">
        <v>163</v>
      </c>
      <c r="AU106" s="217" t="s">
        <v>87</v>
      </c>
      <c r="AY106" s="19" t="s">
        <v>161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2442</v>
      </c>
      <c r="BM106" s="217" t="s">
        <v>2489</v>
      </c>
    </row>
    <row r="107" s="2" customFormat="1">
      <c r="A107" s="40"/>
      <c r="B107" s="41"/>
      <c r="C107" s="42"/>
      <c r="D107" s="226" t="s">
        <v>181</v>
      </c>
      <c r="E107" s="42"/>
      <c r="F107" s="257" t="s">
        <v>2486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181</v>
      </c>
      <c r="AU107" s="19" t="s">
        <v>87</v>
      </c>
    </row>
    <row r="108" s="2" customFormat="1" ht="16.5" customHeight="1">
      <c r="A108" s="40"/>
      <c r="B108" s="41"/>
      <c r="C108" s="206" t="s">
        <v>266</v>
      </c>
      <c r="D108" s="206" t="s">
        <v>163</v>
      </c>
      <c r="E108" s="207" t="s">
        <v>2490</v>
      </c>
      <c r="F108" s="208" t="s">
        <v>2491</v>
      </c>
      <c r="G108" s="209" t="s">
        <v>606</v>
      </c>
      <c r="H108" s="210">
        <v>1</v>
      </c>
      <c r="I108" s="211"/>
      <c r="J108" s="212">
        <f>ROUND(I108*H108,2)</f>
        <v>0</v>
      </c>
      <c r="K108" s="208" t="s">
        <v>21</v>
      </c>
      <c r="L108" s="46"/>
      <c r="M108" s="213" t="s">
        <v>21</v>
      </c>
      <c r="N108" s="214" t="s">
        <v>48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2442</v>
      </c>
      <c r="AT108" s="217" t="s">
        <v>163</v>
      </c>
      <c r="AU108" s="217" t="s">
        <v>87</v>
      </c>
      <c r="AY108" s="19" t="s">
        <v>161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2442</v>
      </c>
      <c r="BM108" s="217" t="s">
        <v>2492</v>
      </c>
    </row>
    <row r="109" s="12" customFormat="1" ht="22.8" customHeight="1">
      <c r="A109" s="12"/>
      <c r="B109" s="190"/>
      <c r="C109" s="191"/>
      <c r="D109" s="192" t="s">
        <v>76</v>
      </c>
      <c r="E109" s="204" t="s">
        <v>2493</v>
      </c>
      <c r="F109" s="204" t="s">
        <v>2494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SUM(P110:P111)</f>
        <v>0</v>
      </c>
      <c r="Q109" s="198"/>
      <c r="R109" s="199">
        <f>SUM(R110:R111)</f>
        <v>0</v>
      </c>
      <c r="S109" s="198"/>
      <c r="T109" s="200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168</v>
      </c>
      <c r="AT109" s="202" t="s">
        <v>76</v>
      </c>
      <c r="AU109" s="202" t="s">
        <v>85</v>
      </c>
      <c r="AY109" s="201" t="s">
        <v>161</v>
      </c>
      <c r="BK109" s="203">
        <f>SUM(BK110:BK111)</f>
        <v>0</v>
      </c>
    </row>
    <row r="110" s="2" customFormat="1" ht="16.5" customHeight="1">
      <c r="A110" s="40"/>
      <c r="B110" s="41"/>
      <c r="C110" s="206" t="s">
        <v>271</v>
      </c>
      <c r="D110" s="206" t="s">
        <v>163</v>
      </c>
      <c r="E110" s="207" t="s">
        <v>2495</v>
      </c>
      <c r="F110" s="208" t="s">
        <v>2496</v>
      </c>
      <c r="G110" s="209" t="s">
        <v>366</v>
      </c>
      <c r="H110" s="210">
        <v>1</v>
      </c>
      <c r="I110" s="211"/>
      <c r="J110" s="212">
        <f>ROUND(I110*H110,2)</f>
        <v>0</v>
      </c>
      <c r="K110" s="208" t="s">
        <v>21</v>
      </c>
      <c r="L110" s="46"/>
      <c r="M110" s="213" t="s">
        <v>21</v>
      </c>
      <c r="N110" s="214" t="s">
        <v>48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2442</v>
      </c>
      <c r="AT110" s="217" t="s">
        <v>163</v>
      </c>
      <c r="AU110" s="217" t="s">
        <v>87</v>
      </c>
      <c r="AY110" s="19" t="s">
        <v>161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2442</v>
      </c>
      <c r="BM110" s="217" t="s">
        <v>2497</v>
      </c>
    </row>
    <row r="111" s="2" customFormat="1" ht="21.75" customHeight="1">
      <c r="A111" s="40"/>
      <c r="B111" s="41"/>
      <c r="C111" s="206" t="s">
        <v>277</v>
      </c>
      <c r="D111" s="206" t="s">
        <v>163</v>
      </c>
      <c r="E111" s="207" t="s">
        <v>2498</v>
      </c>
      <c r="F111" s="208" t="s">
        <v>2499</v>
      </c>
      <c r="G111" s="209" t="s">
        <v>366</v>
      </c>
      <c r="H111" s="210">
        <v>1</v>
      </c>
      <c r="I111" s="211"/>
      <c r="J111" s="212">
        <f>ROUND(I111*H111,2)</f>
        <v>0</v>
      </c>
      <c r="K111" s="208" t="s">
        <v>21</v>
      </c>
      <c r="L111" s="46"/>
      <c r="M111" s="213" t="s">
        <v>21</v>
      </c>
      <c r="N111" s="214" t="s">
        <v>48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2442</v>
      </c>
      <c r="AT111" s="217" t="s">
        <v>163</v>
      </c>
      <c r="AU111" s="217" t="s">
        <v>87</v>
      </c>
      <c r="AY111" s="19" t="s">
        <v>161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2442</v>
      </c>
      <c r="BM111" s="217" t="s">
        <v>2500</v>
      </c>
    </row>
    <row r="112" s="12" customFormat="1" ht="22.8" customHeight="1">
      <c r="A112" s="12"/>
      <c r="B112" s="190"/>
      <c r="C112" s="191"/>
      <c r="D112" s="192" t="s">
        <v>76</v>
      </c>
      <c r="E112" s="204" t="s">
        <v>2501</v>
      </c>
      <c r="F112" s="204" t="s">
        <v>2502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SUM(P113:P118)</f>
        <v>0</v>
      </c>
      <c r="Q112" s="198"/>
      <c r="R112" s="199">
        <f>SUM(R113:R118)</f>
        <v>0</v>
      </c>
      <c r="S112" s="198"/>
      <c r="T112" s="200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196</v>
      </c>
      <c r="AT112" s="202" t="s">
        <v>76</v>
      </c>
      <c r="AU112" s="202" t="s">
        <v>85</v>
      </c>
      <c r="AY112" s="201" t="s">
        <v>161</v>
      </c>
      <c r="BK112" s="203">
        <f>SUM(BK113:BK118)</f>
        <v>0</v>
      </c>
    </row>
    <row r="113" s="2" customFormat="1" ht="134.25" customHeight="1">
      <c r="A113" s="40"/>
      <c r="B113" s="41"/>
      <c r="C113" s="206" t="s">
        <v>282</v>
      </c>
      <c r="D113" s="206" t="s">
        <v>163</v>
      </c>
      <c r="E113" s="207" t="s">
        <v>2503</v>
      </c>
      <c r="F113" s="208" t="s">
        <v>2504</v>
      </c>
      <c r="G113" s="209" t="s">
        <v>606</v>
      </c>
      <c r="H113" s="210">
        <v>1</v>
      </c>
      <c r="I113" s="211"/>
      <c r="J113" s="212">
        <f>ROUND(I113*H113,2)</f>
        <v>0</v>
      </c>
      <c r="K113" s="208" t="s">
        <v>21</v>
      </c>
      <c r="L113" s="46"/>
      <c r="M113" s="213" t="s">
        <v>21</v>
      </c>
      <c r="N113" s="214" t="s">
        <v>48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2442</v>
      </c>
      <c r="AT113" s="217" t="s">
        <v>163</v>
      </c>
      <c r="AU113" s="217" t="s">
        <v>87</v>
      </c>
      <c r="AY113" s="19" t="s">
        <v>161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85</v>
      </c>
      <c r="BK113" s="218">
        <f>ROUND(I113*H113,2)</f>
        <v>0</v>
      </c>
      <c r="BL113" s="19" t="s">
        <v>2442</v>
      </c>
      <c r="BM113" s="217" t="s">
        <v>2505</v>
      </c>
    </row>
    <row r="114" s="2" customFormat="1" ht="180.75" customHeight="1">
      <c r="A114" s="40"/>
      <c r="B114" s="41"/>
      <c r="C114" s="206" t="s">
        <v>288</v>
      </c>
      <c r="D114" s="206" t="s">
        <v>163</v>
      </c>
      <c r="E114" s="207" t="s">
        <v>2506</v>
      </c>
      <c r="F114" s="208" t="s">
        <v>2507</v>
      </c>
      <c r="G114" s="209" t="s">
        <v>366</v>
      </c>
      <c r="H114" s="210">
        <v>1</v>
      </c>
      <c r="I114" s="211"/>
      <c r="J114" s="212">
        <f>ROUND(I114*H114,2)</f>
        <v>0</v>
      </c>
      <c r="K114" s="208" t="s">
        <v>21</v>
      </c>
      <c r="L114" s="46"/>
      <c r="M114" s="213" t="s">
        <v>21</v>
      </c>
      <c r="N114" s="214" t="s">
        <v>48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2442</v>
      </c>
      <c r="AT114" s="217" t="s">
        <v>163</v>
      </c>
      <c r="AU114" s="217" t="s">
        <v>87</v>
      </c>
      <c r="AY114" s="19" t="s">
        <v>161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85</v>
      </c>
      <c r="BK114" s="218">
        <f>ROUND(I114*H114,2)</f>
        <v>0</v>
      </c>
      <c r="BL114" s="19" t="s">
        <v>2442</v>
      </c>
      <c r="BM114" s="217" t="s">
        <v>2508</v>
      </c>
    </row>
    <row r="115" s="2" customFormat="1">
      <c r="A115" s="40"/>
      <c r="B115" s="41"/>
      <c r="C115" s="42"/>
      <c r="D115" s="226" t="s">
        <v>181</v>
      </c>
      <c r="E115" s="42"/>
      <c r="F115" s="257" t="s">
        <v>2509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181</v>
      </c>
      <c r="AU115" s="19" t="s">
        <v>87</v>
      </c>
    </row>
    <row r="116" s="2" customFormat="1" ht="24.15" customHeight="1">
      <c r="A116" s="40"/>
      <c r="B116" s="41"/>
      <c r="C116" s="206" t="s">
        <v>7</v>
      </c>
      <c r="D116" s="206" t="s">
        <v>163</v>
      </c>
      <c r="E116" s="207" t="s">
        <v>2510</v>
      </c>
      <c r="F116" s="208" t="s">
        <v>2511</v>
      </c>
      <c r="G116" s="209" t="s">
        <v>366</v>
      </c>
      <c r="H116" s="210">
        <v>1</v>
      </c>
      <c r="I116" s="211"/>
      <c r="J116" s="212">
        <f>ROUND(I116*H116,2)</f>
        <v>0</v>
      </c>
      <c r="K116" s="208" t="s">
        <v>21</v>
      </c>
      <c r="L116" s="46"/>
      <c r="M116" s="213" t="s">
        <v>21</v>
      </c>
      <c r="N116" s="214" t="s">
        <v>48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2442</v>
      </c>
      <c r="AT116" s="217" t="s">
        <v>163</v>
      </c>
      <c r="AU116" s="217" t="s">
        <v>87</v>
      </c>
      <c r="AY116" s="19" t="s">
        <v>161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2442</v>
      </c>
      <c r="BM116" s="217" t="s">
        <v>2512</v>
      </c>
    </row>
    <row r="117" s="2" customFormat="1" ht="44.25" customHeight="1">
      <c r="A117" s="40"/>
      <c r="B117" s="41"/>
      <c r="C117" s="206" t="s">
        <v>303</v>
      </c>
      <c r="D117" s="206" t="s">
        <v>163</v>
      </c>
      <c r="E117" s="207" t="s">
        <v>2513</v>
      </c>
      <c r="F117" s="208" t="s">
        <v>2514</v>
      </c>
      <c r="G117" s="209" t="s">
        <v>606</v>
      </c>
      <c r="H117" s="210">
        <v>1</v>
      </c>
      <c r="I117" s="211"/>
      <c r="J117" s="212">
        <f>ROUND(I117*H117,2)</f>
        <v>0</v>
      </c>
      <c r="K117" s="208" t="s">
        <v>21</v>
      </c>
      <c r="L117" s="46"/>
      <c r="M117" s="213" t="s">
        <v>21</v>
      </c>
      <c r="N117" s="214" t="s">
        <v>48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168</v>
      </c>
      <c r="AT117" s="217" t="s">
        <v>163</v>
      </c>
      <c r="AU117" s="217" t="s">
        <v>87</v>
      </c>
      <c r="AY117" s="19" t="s">
        <v>161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85</v>
      </c>
      <c r="BK117" s="218">
        <f>ROUND(I117*H117,2)</f>
        <v>0</v>
      </c>
      <c r="BL117" s="19" t="s">
        <v>168</v>
      </c>
      <c r="BM117" s="217" t="s">
        <v>2515</v>
      </c>
    </row>
    <row r="118" s="2" customFormat="1">
      <c r="A118" s="40"/>
      <c r="B118" s="41"/>
      <c r="C118" s="42"/>
      <c r="D118" s="226" t="s">
        <v>181</v>
      </c>
      <c r="E118" s="42"/>
      <c r="F118" s="257" t="s">
        <v>2516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181</v>
      </c>
      <c r="AU118" s="19" t="s">
        <v>87</v>
      </c>
    </row>
    <row r="119" s="12" customFormat="1" ht="22.8" customHeight="1">
      <c r="A119" s="12"/>
      <c r="B119" s="190"/>
      <c r="C119" s="191"/>
      <c r="D119" s="192" t="s">
        <v>76</v>
      </c>
      <c r="E119" s="204" t="s">
        <v>2517</v>
      </c>
      <c r="F119" s="204" t="s">
        <v>2518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SUM(P120:P121)</f>
        <v>0</v>
      </c>
      <c r="Q119" s="198"/>
      <c r="R119" s="199">
        <f>SUM(R120:R121)</f>
        <v>0</v>
      </c>
      <c r="S119" s="198"/>
      <c r="T119" s="200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196</v>
      </c>
      <c r="AT119" s="202" t="s">
        <v>76</v>
      </c>
      <c r="AU119" s="202" t="s">
        <v>85</v>
      </c>
      <c r="AY119" s="201" t="s">
        <v>161</v>
      </c>
      <c r="BK119" s="203">
        <f>SUM(BK120:BK121)</f>
        <v>0</v>
      </c>
    </row>
    <row r="120" s="2" customFormat="1" ht="16.5" customHeight="1">
      <c r="A120" s="40"/>
      <c r="B120" s="41"/>
      <c r="C120" s="206" t="s">
        <v>309</v>
      </c>
      <c r="D120" s="206" t="s">
        <v>163</v>
      </c>
      <c r="E120" s="207" t="s">
        <v>2519</v>
      </c>
      <c r="F120" s="208" t="s">
        <v>2520</v>
      </c>
      <c r="G120" s="209" t="s">
        <v>606</v>
      </c>
      <c r="H120" s="210">
        <v>1</v>
      </c>
      <c r="I120" s="211"/>
      <c r="J120" s="212">
        <f>ROUND(I120*H120,2)</f>
        <v>0</v>
      </c>
      <c r="K120" s="208" t="s">
        <v>21</v>
      </c>
      <c r="L120" s="46"/>
      <c r="M120" s="213" t="s">
        <v>21</v>
      </c>
      <c r="N120" s="214" t="s">
        <v>48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2442</v>
      </c>
      <c r="AT120" s="217" t="s">
        <v>163</v>
      </c>
      <c r="AU120" s="217" t="s">
        <v>87</v>
      </c>
      <c r="AY120" s="19" t="s">
        <v>161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85</v>
      </c>
      <c r="BK120" s="218">
        <f>ROUND(I120*H120,2)</f>
        <v>0</v>
      </c>
      <c r="BL120" s="19" t="s">
        <v>2442</v>
      </c>
      <c r="BM120" s="217" t="s">
        <v>2521</v>
      </c>
    </row>
    <row r="121" s="2" customFormat="1" ht="16.5" customHeight="1">
      <c r="A121" s="40"/>
      <c r="B121" s="41"/>
      <c r="C121" s="206" t="s">
        <v>313</v>
      </c>
      <c r="D121" s="206" t="s">
        <v>163</v>
      </c>
      <c r="E121" s="207" t="s">
        <v>2522</v>
      </c>
      <c r="F121" s="208" t="s">
        <v>2523</v>
      </c>
      <c r="G121" s="209" t="s">
        <v>606</v>
      </c>
      <c r="H121" s="210">
        <v>1</v>
      </c>
      <c r="I121" s="211"/>
      <c r="J121" s="212">
        <f>ROUND(I121*H121,2)</f>
        <v>0</v>
      </c>
      <c r="K121" s="208" t="s">
        <v>21</v>
      </c>
      <c r="L121" s="46"/>
      <c r="M121" s="213" t="s">
        <v>21</v>
      </c>
      <c r="N121" s="214" t="s">
        <v>48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2442</v>
      </c>
      <c r="AT121" s="217" t="s">
        <v>163</v>
      </c>
      <c r="AU121" s="217" t="s">
        <v>87</v>
      </c>
      <c r="AY121" s="19" t="s">
        <v>161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85</v>
      </c>
      <c r="BK121" s="218">
        <f>ROUND(I121*H121,2)</f>
        <v>0</v>
      </c>
      <c r="BL121" s="19" t="s">
        <v>2442</v>
      </c>
      <c r="BM121" s="217" t="s">
        <v>2524</v>
      </c>
    </row>
    <row r="122" s="12" customFormat="1" ht="22.8" customHeight="1">
      <c r="A122" s="12"/>
      <c r="B122" s="190"/>
      <c r="C122" s="191"/>
      <c r="D122" s="192" t="s">
        <v>76</v>
      </c>
      <c r="E122" s="204" t="s">
        <v>2525</v>
      </c>
      <c r="F122" s="204" t="s">
        <v>2526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SUM(P123:P124)</f>
        <v>0</v>
      </c>
      <c r="Q122" s="198"/>
      <c r="R122" s="199">
        <f>SUM(R123:R124)</f>
        <v>0</v>
      </c>
      <c r="S122" s="198"/>
      <c r="T122" s="200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196</v>
      </c>
      <c r="AT122" s="202" t="s">
        <v>76</v>
      </c>
      <c r="AU122" s="202" t="s">
        <v>85</v>
      </c>
      <c r="AY122" s="201" t="s">
        <v>161</v>
      </c>
      <c r="BK122" s="203">
        <f>SUM(BK123:BK124)</f>
        <v>0</v>
      </c>
    </row>
    <row r="123" s="2" customFormat="1" ht="16.5" customHeight="1">
      <c r="A123" s="40"/>
      <c r="B123" s="41"/>
      <c r="C123" s="206" t="s">
        <v>318</v>
      </c>
      <c r="D123" s="206" t="s">
        <v>163</v>
      </c>
      <c r="E123" s="207" t="s">
        <v>2527</v>
      </c>
      <c r="F123" s="208" t="s">
        <v>2528</v>
      </c>
      <c r="G123" s="209" t="s">
        <v>2529</v>
      </c>
      <c r="H123" s="210">
        <v>1</v>
      </c>
      <c r="I123" s="211"/>
      <c r="J123" s="212">
        <f>ROUND(I123*H123,2)</f>
        <v>0</v>
      </c>
      <c r="K123" s="208" t="s">
        <v>167</v>
      </c>
      <c r="L123" s="46"/>
      <c r="M123" s="213" t="s">
        <v>21</v>
      </c>
      <c r="N123" s="214" t="s">
        <v>48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2442</v>
      </c>
      <c r="AT123" s="217" t="s">
        <v>163</v>
      </c>
      <c r="AU123" s="217" t="s">
        <v>87</v>
      </c>
      <c r="AY123" s="19" t="s">
        <v>161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85</v>
      </c>
      <c r="BK123" s="218">
        <f>ROUND(I123*H123,2)</f>
        <v>0</v>
      </c>
      <c r="BL123" s="19" t="s">
        <v>2442</v>
      </c>
      <c r="BM123" s="217" t="s">
        <v>2530</v>
      </c>
    </row>
    <row r="124" s="2" customFormat="1">
      <c r="A124" s="40"/>
      <c r="B124" s="41"/>
      <c r="C124" s="42"/>
      <c r="D124" s="219" t="s">
        <v>170</v>
      </c>
      <c r="E124" s="42"/>
      <c r="F124" s="220" t="s">
        <v>2531</v>
      </c>
      <c r="G124" s="42"/>
      <c r="H124" s="42"/>
      <c r="I124" s="221"/>
      <c r="J124" s="42"/>
      <c r="K124" s="42"/>
      <c r="L124" s="46"/>
      <c r="M124" s="274"/>
      <c r="N124" s="275"/>
      <c r="O124" s="271"/>
      <c r="P124" s="271"/>
      <c r="Q124" s="271"/>
      <c r="R124" s="271"/>
      <c r="S124" s="271"/>
      <c r="T124" s="276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170</v>
      </c>
      <c r="AU124" s="19" t="s">
        <v>87</v>
      </c>
    </row>
    <row r="125" s="2" customFormat="1" ht="6.96" customHeight="1">
      <c r="A125" s="40"/>
      <c r="B125" s="61"/>
      <c r="C125" s="62"/>
      <c r="D125" s="62"/>
      <c r="E125" s="62"/>
      <c r="F125" s="62"/>
      <c r="G125" s="62"/>
      <c r="H125" s="62"/>
      <c r="I125" s="62"/>
      <c r="J125" s="62"/>
      <c r="K125" s="62"/>
      <c r="L125" s="46"/>
      <c r="M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</sheetData>
  <sheetProtection sheet="1" autoFilter="0" formatColumns="0" formatRows="0" objects="1" scenarios="1" spinCount="100000" saltValue="NYHUA+5nUdThHNVD7uN0W/IvmD0jIlzFmR2LiTIPeFFHt/W4s+Tea2Oatnd9G+TFfOJDDrWIMY0oOjwSKCBCpQ==" hashValue="VNoS21eH/HFJL4KxzRwaPTUmjPK+8O8KodTUQrfiQYZZ4+k17FH7q3qauhWmgUA1MRCarGkfP/CmNRzn3p7QoA==" algorithmName="SHA-512" password="CC35"/>
  <autoFilter ref="C85:K12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24" r:id="rId1" display="https://podminky.urs.cz/item/CS_URS_2025_01/R061002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2532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2533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2534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2535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2536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2537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2538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2539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2540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2541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2542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84</v>
      </c>
      <c r="F18" s="290" t="s">
        <v>2543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2544</v>
      </c>
      <c r="F19" s="290" t="s">
        <v>2545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2546</v>
      </c>
      <c r="F20" s="290" t="s">
        <v>2547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124</v>
      </c>
      <c r="F21" s="290" t="s">
        <v>125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2548</v>
      </c>
      <c r="F22" s="290" t="s">
        <v>2549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2550</v>
      </c>
      <c r="F23" s="290" t="s">
        <v>2551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2552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2553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2554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2555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2556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2557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2558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2559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2560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147</v>
      </c>
      <c r="F36" s="290"/>
      <c r="G36" s="290" t="s">
        <v>2561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2562</v>
      </c>
      <c r="F37" s="290"/>
      <c r="G37" s="290" t="s">
        <v>2563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58</v>
      </c>
      <c r="F38" s="290"/>
      <c r="G38" s="290" t="s">
        <v>2564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59</v>
      </c>
      <c r="F39" s="290"/>
      <c r="G39" s="290" t="s">
        <v>2565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148</v>
      </c>
      <c r="F40" s="290"/>
      <c r="G40" s="290" t="s">
        <v>2566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149</v>
      </c>
      <c r="F41" s="290"/>
      <c r="G41" s="290" t="s">
        <v>2567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2568</v>
      </c>
      <c r="F42" s="290"/>
      <c r="G42" s="290" t="s">
        <v>2569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2570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2571</v>
      </c>
      <c r="F44" s="290"/>
      <c r="G44" s="290" t="s">
        <v>2572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151</v>
      </c>
      <c r="F45" s="290"/>
      <c r="G45" s="290" t="s">
        <v>2573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2574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2575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2576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2577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2578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2579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2580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2581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2582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2583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2584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2585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2586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2587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2588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2589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2590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2591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2592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2593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2594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2595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2596</v>
      </c>
      <c r="D76" s="308"/>
      <c r="E76" s="308"/>
      <c r="F76" s="308" t="s">
        <v>2597</v>
      </c>
      <c r="G76" s="309"/>
      <c r="H76" s="308" t="s">
        <v>59</v>
      </c>
      <c r="I76" s="308" t="s">
        <v>62</v>
      </c>
      <c r="J76" s="308" t="s">
        <v>2598</v>
      </c>
      <c r="K76" s="307"/>
    </row>
    <row r="77" s="1" customFormat="1" ht="17.25" customHeight="1">
      <c r="B77" s="305"/>
      <c r="C77" s="310" t="s">
        <v>2599</v>
      </c>
      <c r="D77" s="310"/>
      <c r="E77" s="310"/>
      <c r="F77" s="311" t="s">
        <v>2600</v>
      </c>
      <c r="G77" s="312"/>
      <c r="H77" s="310"/>
      <c r="I77" s="310"/>
      <c r="J77" s="310" t="s">
        <v>2601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58</v>
      </c>
      <c r="D79" s="315"/>
      <c r="E79" s="315"/>
      <c r="F79" s="316" t="s">
        <v>2602</v>
      </c>
      <c r="G79" s="317"/>
      <c r="H79" s="293" t="s">
        <v>2603</v>
      </c>
      <c r="I79" s="293" t="s">
        <v>2604</v>
      </c>
      <c r="J79" s="293">
        <v>20</v>
      </c>
      <c r="K79" s="307"/>
    </row>
    <row r="80" s="1" customFormat="1" ht="15" customHeight="1">
      <c r="B80" s="305"/>
      <c r="C80" s="293" t="s">
        <v>2605</v>
      </c>
      <c r="D80" s="293"/>
      <c r="E80" s="293"/>
      <c r="F80" s="316" t="s">
        <v>2602</v>
      </c>
      <c r="G80" s="317"/>
      <c r="H80" s="293" t="s">
        <v>2606</v>
      </c>
      <c r="I80" s="293" t="s">
        <v>2604</v>
      </c>
      <c r="J80" s="293">
        <v>120</v>
      </c>
      <c r="K80" s="307"/>
    </row>
    <row r="81" s="1" customFormat="1" ht="15" customHeight="1">
      <c r="B81" s="318"/>
      <c r="C81" s="293" t="s">
        <v>2607</v>
      </c>
      <c r="D81" s="293"/>
      <c r="E81" s="293"/>
      <c r="F81" s="316" t="s">
        <v>2608</v>
      </c>
      <c r="G81" s="317"/>
      <c r="H81" s="293" t="s">
        <v>2609</v>
      </c>
      <c r="I81" s="293" t="s">
        <v>2604</v>
      </c>
      <c r="J81" s="293">
        <v>50</v>
      </c>
      <c r="K81" s="307"/>
    </row>
    <row r="82" s="1" customFormat="1" ht="15" customHeight="1">
      <c r="B82" s="318"/>
      <c r="C82" s="293" t="s">
        <v>2610</v>
      </c>
      <c r="D82" s="293"/>
      <c r="E82" s="293"/>
      <c r="F82" s="316" t="s">
        <v>2602</v>
      </c>
      <c r="G82" s="317"/>
      <c r="H82" s="293" t="s">
        <v>2611</v>
      </c>
      <c r="I82" s="293" t="s">
        <v>2612</v>
      </c>
      <c r="J82" s="293"/>
      <c r="K82" s="307"/>
    </row>
    <row r="83" s="1" customFormat="1" ht="15" customHeight="1">
      <c r="B83" s="318"/>
      <c r="C83" s="319" t="s">
        <v>2613</v>
      </c>
      <c r="D83" s="319"/>
      <c r="E83" s="319"/>
      <c r="F83" s="320" t="s">
        <v>2608</v>
      </c>
      <c r="G83" s="319"/>
      <c r="H83" s="319" t="s">
        <v>2614</v>
      </c>
      <c r="I83" s="319" t="s">
        <v>2604</v>
      </c>
      <c r="J83" s="319">
        <v>15</v>
      </c>
      <c r="K83" s="307"/>
    </row>
    <row r="84" s="1" customFormat="1" ht="15" customHeight="1">
      <c r="B84" s="318"/>
      <c r="C84" s="319" t="s">
        <v>2615</v>
      </c>
      <c r="D84" s="319"/>
      <c r="E84" s="319"/>
      <c r="F84" s="320" t="s">
        <v>2608</v>
      </c>
      <c r="G84" s="319"/>
      <c r="H84" s="319" t="s">
        <v>2616</v>
      </c>
      <c r="I84" s="319" t="s">
        <v>2604</v>
      </c>
      <c r="J84" s="319">
        <v>15</v>
      </c>
      <c r="K84" s="307"/>
    </row>
    <row r="85" s="1" customFormat="1" ht="15" customHeight="1">
      <c r="B85" s="318"/>
      <c r="C85" s="319" t="s">
        <v>2617</v>
      </c>
      <c r="D85" s="319"/>
      <c r="E85" s="319"/>
      <c r="F85" s="320" t="s">
        <v>2608</v>
      </c>
      <c r="G85" s="319"/>
      <c r="H85" s="319" t="s">
        <v>2618</v>
      </c>
      <c r="I85" s="319" t="s">
        <v>2604</v>
      </c>
      <c r="J85" s="319">
        <v>20</v>
      </c>
      <c r="K85" s="307"/>
    </row>
    <row r="86" s="1" customFormat="1" ht="15" customHeight="1">
      <c r="B86" s="318"/>
      <c r="C86" s="319" t="s">
        <v>2619</v>
      </c>
      <c r="D86" s="319"/>
      <c r="E86" s="319"/>
      <c r="F86" s="320" t="s">
        <v>2608</v>
      </c>
      <c r="G86" s="319"/>
      <c r="H86" s="319" t="s">
        <v>2620</v>
      </c>
      <c r="I86" s="319" t="s">
        <v>2604</v>
      </c>
      <c r="J86" s="319">
        <v>20</v>
      </c>
      <c r="K86" s="307"/>
    </row>
    <row r="87" s="1" customFormat="1" ht="15" customHeight="1">
      <c r="B87" s="318"/>
      <c r="C87" s="293" t="s">
        <v>2621</v>
      </c>
      <c r="D87" s="293"/>
      <c r="E87" s="293"/>
      <c r="F87" s="316" t="s">
        <v>2608</v>
      </c>
      <c r="G87" s="317"/>
      <c r="H87" s="293" t="s">
        <v>2622</v>
      </c>
      <c r="I87" s="293" t="s">
        <v>2604</v>
      </c>
      <c r="J87" s="293">
        <v>50</v>
      </c>
      <c r="K87" s="307"/>
    </row>
    <row r="88" s="1" customFormat="1" ht="15" customHeight="1">
      <c r="B88" s="318"/>
      <c r="C88" s="293" t="s">
        <v>2623</v>
      </c>
      <c r="D88" s="293"/>
      <c r="E88" s="293"/>
      <c r="F88" s="316" t="s">
        <v>2608</v>
      </c>
      <c r="G88" s="317"/>
      <c r="H88" s="293" t="s">
        <v>2624</v>
      </c>
      <c r="I88" s="293" t="s">
        <v>2604</v>
      </c>
      <c r="J88" s="293">
        <v>20</v>
      </c>
      <c r="K88" s="307"/>
    </row>
    <row r="89" s="1" customFormat="1" ht="15" customHeight="1">
      <c r="B89" s="318"/>
      <c r="C89" s="293" t="s">
        <v>2625</v>
      </c>
      <c r="D89" s="293"/>
      <c r="E89" s="293"/>
      <c r="F89" s="316" t="s">
        <v>2608</v>
      </c>
      <c r="G89" s="317"/>
      <c r="H89" s="293" t="s">
        <v>2626</v>
      </c>
      <c r="I89" s="293" t="s">
        <v>2604</v>
      </c>
      <c r="J89" s="293">
        <v>20</v>
      </c>
      <c r="K89" s="307"/>
    </row>
    <row r="90" s="1" customFormat="1" ht="15" customHeight="1">
      <c r="B90" s="318"/>
      <c r="C90" s="293" t="s">
        <v>2627</v>
      </c>
      <c r="D90" s="293"/>
      <c r="E90" s="293"/>
      <c r="F90" s="316" t="s">
        <v>2608</v>
      </c>
      <c r="G90" s="317"/>
      <c r="H90" s="293" t="s">
        <v>2628</v>
      </c>
      <c r="I90" s="293" t="s">
        <v>2604</v>
      </c>
      <c r="J90" s="293">
        <v>50</v>
      </c>
      <c r="K90" s="307"/>
    </row>
    <row r="91" s="1" customFormat="1" ht="15" customHeight="1">
      <c r="B91" s="318"/>
      <c r="C91" s="293" t="s">
        <v>2629</v>
      </c>
      <c r="D91" s="293"/>
      <c r="E91" s="293"/>
      <c r="F91" s="316" t="s">
        <v>2608</v>
      </c>
      <c r="G91" s="317"/>
      <c r="H91" s="293" t="s">
        <v>2629</v>
      </c>
      <c r="I91" s="293" t="s">
        <v>2604</v>
      </c>
      <c r="J91" s="293">
        <v>50</v>
      </c>
      <c r="K91" s="307"/>
    </row>
    <row r="92" s="1" customFormat="1" ht="15" customHeight="1">
      <c r="B92" s="318"/>
      <c r="C92" s="293" t="s">
        <v>2630</v>
      </c>
      <c r="D92" s="293"/>
      <c r="E92" s="293"/>
      <c r="F92" s="316" t="s">
        <v>2608</v>
      </c>
      <c r="G92" s="317"/>
      <c r="H92" s="293" t="s">
        <v>2631</v>
      </c>
      <c r="I92" s="293" t="s">
        <v>2604</v>
      </c>
      <c r="J92" s="293">
        <v>255</v>
      </c>
      <c r="K92" s="307"/>
    </row>
    <row r="93" s="1" customFormat="1" ht="15" customHeight="1">
      <c r="B93" s="318"/>
      <c r="C93" s="293" t="s">
        <v>2632</v>
      </c>
      <c r="D93" s="293"/>
      <c r="E93" s="293"/>
      <c r="F93" s="316" t="s">
        <v>2602</v>
      </c>
      <c r="G93" s="317"/>
      <c r="H93" s="293" t="s">
        <v>2633</v>
      </c>
      <c r="I93" s="293" t="s">
        <v>2634</v>
      </c>
      <c r="J93" s="293"/>
      <c r="K93" s="307"/>
    </row>
    <row r="94" s="1" customFormat="1" ht="15" customHeight="1">
      <c r="B94" s="318"/>
      <c r="C94" s="293" t="s">
        <v>2635</v>
      </c>
      <c r="D94" s="293"/>
      <c r="E94" s="293"/>
      <c r="F94" s="316" t="s">
        <v>2602</v>
      </c>
      <c r="G94" s="317"/>
      <c r="H94" s="293" t="s">
        <v>2636</v>
      </c>
      <c r="I94" s="293" t="s">
        <v>2637</v>
      </c>
      <c r="J94" s="293"/>
      <c r="K94" s="307"/>
    </row>
    <row r="95" s="1" customFormat="1" ht="15" customHeight="1">
      <c r="B95" s="318"/>
      <c r="C95" s="293" t="s">
        <v>2638</v>
      </c>
      <c r="D95" s="293"/>
      <c r="E95" s="293"/>
      <c r="F95" s="316" t="s">
        <v>2602</v>
      </c>
      <c r="G95" s="317"/>
      <c r="H95" s="293" t="s">
        <v>2638</v>
      </c>
      <c r="I95" s="293" t="s">
        <v>2637</v>
      </c>
      <c r="J95" s="293"/>
      <c r="K95" s="307"/>
    </row>
    <row r="96" s="1" customFormat="1" ht="15" customHeight="1">
      <c r="B96" s="318"/>
      <c r="C96" s="293" t="s">
        <v>43</v>
      </c>
      <c r="D96" s="293"/>
      <c r="E96" s="293"/>
      <c r="F96" s="316" t="s">
        <v>2602</v>
      </c>
      <c r="G96" s="317"/>
      <c r="H96" s="293" t="s">
        <v>2639</v>
      </c>
      <c r="I96" s="293" t="s">
        <v>2637</v>
      </c>
      <c r="J96" s="293"/>
      <c r="K96" s="307"/>
    </row>
    <row r="97" s="1" customFormat="1" ht="15" customHeight="1">
      <c r="B97" s="318"/>
      <c r="C97" s="293" t="s">
        <v>53</v>
      </c>
      <c r="D97" s="293"/>
      <c r="E97" s="293"/>
      <c r="F97" s="316" t="s">
        <v>2602</v>
      </c>
      <c r="G97" s="317"/>
      <c r="H97" s="293" t="s">
        <v>2640</v>
      </c>
      <c r="I97" s="293" t="s">
        <v>2637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2641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2596</v>
      </c>
      <c r="D103" s="308"/>
      <c r="E103" s="308"/>
      <c r="F103" s="308" t="s">
        <v>2597</v>
      </c>
      <c r="G103" s="309"/>
      <c r="H103" s="308" t="s">
        <v>59</v>
      </c>
      <c r="I103" s="308" t="s">
        <v>62</v>
      </c>
      <c r="J103" s="308" t="s">
        <v>2598</v>
      </c>
      <c r="K103" s="307"/>
    </row>
    <row r="104" s="1" customFormat="1" ht="17.25" customHeight="1">
      <c r="B104" s="305"/>
      <c r="C104" s="310" t="s">
        <v>2599</v>
      </c>
      <c r="D104" s="310"/>
      <c r="E104" s="310"/>
      <c r="F104" s="311" t="s">
        <v>2600</v>
      </c>
      <c r="G104" s="312"/>
      <c r="H104" s="310"/>
      <c r="I104" s="310"/>
      <c r="J104" s="310" t="s">
        <v>2601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58</v>
      </c>
      <c r="D106" s="315"/>
      <c r="E106" s="315"/>
      <c r="F106" s="316" t="s">
        <v>2602</v>
      </c>
      <c r="G106" s="293"/>
      <c r="H106" s="293" t="s">
        <v>2642</v>
      </c>
      <c r="I106" s="293" t="s">
        <v>2604</v>
      </c>
      <c r="J106" s="293">
        <v>20</v>
      </c>
      <c r="K106" s="307"/>
    </row>
    <row r="107" s="1" customFormat="1" ht="15" customHeight="1">
      <c r="B107" s="305"/>
      <c r="C107" s="293" t="s">
        <v>2605</v>
      </c>
      <c r="D107" s="293"/>
      <c r="E107" s="293"/>
      <c r="F107" s="316" t="s">
        <v>2602</v>
      </c>
      <c r="G107" s="293"/>
      <c r="H107" s="293" t="s">
        <v>2642</v>
      </c>
      <c r="I107" s="293" t="s">
        <v>2604</v>
      </c>
      <c r="J107" s="293">
        <v>120</v>
      </c>
      <c r="K107" s="307"/>
    </row>
    <row r="108" s="1" customFormat="1" ht="15" customHeight="1">
      <c r="B108" s="318"/>
      <c r="C108" s="293" t="s">
        <v>2607</v>
      </c>
      <c r="D108" s="293"/>
      <c r="E108" s="293"/>
      <c r="F108" s="316" t="s">
        <v>2608</v>
      </c>
      <c r="G108" s="293"/>
      <c r="H108" s="293" t="s">
        <v>2642</v>
      </c>
      <c r="I108" s="293" t="s">
        <v>2604</v>
      </c>
      <c r="J108" s="293">
        <v>50</v>
      </c>
      <c r="K108" s="307"/>
    </row>
    <row r="109" s="1" customFormat="1" ht="15" customHeight="1">
      <c r="B109" s="318"/>
      <c r="C109" s="293" t="s">
        <v>2610</v>
      </c>
      <c r="D109" s="293"/>
      <c r="E109" s="293"/>
      <c r="F109" s="316" t="s">
        <v>2602</v>
      </c>
      <c r="G109" s="293"/>
      <c r="H109" s="293" t="s">
        <v>2642</v>
      </c>
      <c r="I109" s="293" t="s">
        <v>2612</v>
      </c>
      <c r="J109" s="293"/>
      <c r="K109" s="307"/>
    </row>
    <row r="110" s="1" customFormat="1" ht="15" customHeight="1">
      <c r="B110" s="318"/>
      <c r="C110" s="293" t="s">
        <v>2621</v>
      </c>
      <c r="D110" s="293"/>
      <c r="E110" s="293"/>
      <c r="F110" s="316" t="s">
        <v>2608</v>
      </c>
      <c r="G110" s="293"/>
      <c r="H110" s="293" t="s">
        <v>2642</v>
      </c>
      <c r="I110" s="293" t="s">
        <v>2604</v>
      </c>
      <c r="J110" s="293">
        <v>50</v>
      </c>
      <c r="K110" s="307"/>
    </row>
    <row r="111" s="1" customFormat="1" ht="15" customHeight="1">
      <c r="B111" s="318"/>
      <c r="C111" s="293" t="s">
        <v>2629</v>
      </c>
      <c r="D111" s="293"/>
      <c r="E111" s="293"/>
      <c r="F111" s="316" t="s">
        <v>2608</v>
      </c>
      <c r="G111" s="293"/>
      <c r="H111" s="293" t="s">
        <v>2642</v>
      </c>
      <c r="I111" s="293" t="s">
        <v>2604</v>
      </c>
      <c r="J111" s="293">
        <v>50</v>
      </c>
      <c r="K111" s="307"/>
    </row>
    <row r="112" s="1" customFormat="1" ht="15" customHeight="1">
      <c r="B112" s="318"/>
      <c r="C112" s="293" t="s">
        <v>2627</v>
      </c>
      <c r="D112" s="293"/>
      <c r="E112" s="293"/>
      <c r="F112" s="316" t="s">
        <v>2608</v>
      </c>
      <c r="G112" s="293"/>
      <c r="H112" s="293" t="s">
        <v>2642</v>
      </c>
      <c r="I112" s="293" t="s">
        <v>2604</v>
      </c>
      <c r="J112" s="293">
        <v>50</v>
      </c>
      <c r="K112" s="307"/>
    </row>
    <row r="113" s="1" customFormat="1" ht="15" customHeight="1">
      <c r="B113" s="318"/>
      <c r="C113" s="293" t="s">
        <v>58</v>
      </c>
      <c r="D113" s="293"/>
      <c r="E113" s="293"/>
      <c r="F113" s="316" t="s">
        <v>2602</v>
      </c>
      <c r="G113" s="293"/>
      <c r="H113" s="293" t="s">
        <v>2643</v>
      </c>
      <c r="I113" s="293" t="s">
        <v>2604</v>
      </c>
      <c r="J113" s="293">
        <v>20</v>
      </c>
      <c r="K113" s="307"/>
    </row>
    <row r="114" s="1" customFormat="1" ht="15" customHeight="1">
      <c r="B114" s="318"/>
      <c r="C114" s="293" t="s">
        <v>2644</v>
      </c>
      <c r="D114" s="293"/>
      <c r="E114" s="293"/>
      <c r="F114" s="316" t="s">
        <v>2602</v>
      </c>
      <c r="G114" s="293"/>
      <c r="H114" s="293" t="s">
        <v>2645</v>
      </c>
      <c r="I114" s="293" t="s">
        <v>2604</v>
      </c>
      <c r="J114" s="293">
        <v>120</v>
      </c>
      <c r="K114" s="307"/>
    </row>
    <row r="115" s="1" customFormat="1" ht="15" customHeight="1">
      <c r="B115" s="318"/>
      <c r="C115" s="293" t="s">
        <v>43</v>
      </c>
      <c r="D115" s="293"/>
      <c r="E115" s="293"/>
      <c r="F115" s="316" t="s">
        <v>2602</v>
      </c>
      <c r="G115" s="293"/>
      <c r="H115" s="293" t="s">
        <v>2646</v>
      </c>
      <c r="I115" s="293" t="s">
        <v>2637</v>
      </c>
      <c r="J115" s="293"/>
      <c r="K115" s="307"/>
    </row>
    <row r="116" s="1" customFormat="1" ht="15" customHeight="1">
      <c r="B116" s="318"/>
      <c r="C116" s="293" t="s">
        <v>53</v>
      </c>
      <c r="D116" s="293"/>
      <c r="E116" s="293"/>
      <c r="F116" s="316" t="s">
        <v>2602</v>
      </c>
      <c r="G116" s="293"/>
      <c r="H116" s="293" t="s">
        <v>2647</v>
      </c>
      <c r="I116" s="293" t="s">
        <v>2637</v>
      </c>
      <c r="J116" s="293"/>
      <c r="K116" s="307"/>
    </row>
    <row r="117" s="1" customFormat="1" ht="15" customHeight="1">
      <c r="B117" s="318"/>
      <c r="C117" s="293" t="s">
        <v>62</v>
      </c>
      <c r="D117" s="293"/>
      <c r="E117" s="293"/>
      <c r="F117" s="316" t="s">
        <v>2602</v>
      </c>
      <c r="G117" s="293"/>
      <c r="H117" s="293" t="s">
        <v>2648</v>
      </c>
      <c r="I117" s="293" t="s">
        <v>2649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2650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2596</v>
      </c>
      <c r="D123" s="308"/>
      <c r="E123" s="308"/>
      <c r="F123" s="308" t="s">
        <v>2597</v>
      </c>
      <c r="G123" s="309"/>
      <c r="H123" s="308" t="s">
        <v>59</v>
      </c>
      <c r="I123" s="308" t="s">
        <v>62</v>
      </c>
      <c r="J123" s="308" t="s">
        <v>2598</v>
      </c>
      <c r="K123" s="337"/>
    </row>
    <row r="124" s="1" customFormat="1" ht="17.25" customHeight="1">
      <c r="B124" s="336"/>
      <c r="C124" s="310" t="s">
        <v>2599</v>
      </c>
      <c r="D124" s="310"/>
      <c r="E124" s="310"/>
      <c r="F124" s="311" t="s">
        <v>2600</v>
      </c>
      <c r="G124" s="312"/>
      <c r="H124" s="310"/>
      <c r="I124" s="310"/>
      <c r="J124" s="310" t="s">
        <v>2601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2605</v>
      </c>
      <c r="D126" s="315"/>
      <c r="E126" s="315"/>
      <c r="F126" s="316" t="s">
        <v>2602</v>
      </c>
      <c r="G126" s="293"/>
      <c r="H126" s="293" t="s">
        <v>2642</v>
      </c>
      <c r="I126" s="293" t="s">
        <v>2604</v>
      </c>
      <c r="J126" s="293">
        <v>120</v>
      </c>
      <c r="K126" s="341"/>
    </row>
    <row r="127" s="1" customFormat="1" ht="15" customHeight="1">
      <c r="B127" s="338"/>
      <c r="C127" s="293" t="s">
        <v>2651</v>
      </c>
      <c r="D127" s="293"/>
      <c r="E127" s="293"/>
      <c r="F127" s="316" t="s">
        <v>2602</v>
      </c>
      <c r="G127" s="293"/>
      <c r="H127" s="293" t="s">
        <v>2652</v>
      </c>
      <c r="I127" s="293" t="s">
        <v>2604</v>
      </c>
      <c r="J127" s="293" t="s">
        <v>2653</v>
      </c>
      <c r="K127" s="341"/>
    </row>
    <row r="128" s="1" customFormat="1" ht="15" customHeight="1">
      <c r="B128" s="338"/>
      <c r="C128" s="293" t="s">
        <v>2550</v>
      </c>
      <c r="D128" s="293"/>
      <c r="E128" s="293"/>
      <c r="F128" s="316" t="s">
        <v>2602</v>
      </c>
      <c r="G128" s="293"/>
      <c r="H128" s="293" t="s">
        <v>2654</v>
      </c>
      <c r="I128" s="293" t="s">
        <v>2604</v>
      </c>
      <c r="J128" s="293" t="s">
        <v>2653</v>
      </c>
      <c r="K128" s="341"/>
    </row>
    <row r="129" s="1" customFormat="1" ht="15" customHeight="1">
      <c r="B129" s="338"/>
      <c r="C129" s="293" t="s">
        <v>2613</v>
      </c>
      <c r="D129" s="293"/>
      <c r="E129" s="293"/>
      <c r="F129" s="316" t="s">
        <v>2608</v>
      </c>
      <c r="G129" s="293"/>
      <c r="H129" s="293" t="s">
        <v>2614</v>
      </c>
      <c r="I129" s="293" t="s">
        <v>2604</v>
      </c>
      <c r="J129" s="293">
        <v>15</v>
      </c>
      <c r="K129" s="341"/>
    </row>
    <row r="130" s="1" customFormat="1" ht="15" customHeight="1">
      <c r="B130" s="338"/>
      <c r="C130" s="319" t="s">
        <v>2615</v>
      </c>
      <c r="D130" s="319"/>
      <c r="E130" s="319"/>
      <c r="F130" s="320" t="s">
        <v>2608</v>
      </c>
      <c r="G130" s="319"/>
      <c r="H130" s="319" t="s">
        <v>2616</v>
      </c>
      <c r="I130" s="319" t="s">
        <v>2604</v>
      </c>
      <c r="J130" s="319">
        <v>15</v>
      </c>
      <c r="K130" s="341"/>
    </row>
    <row r="131" s="1" customFormat="1" ht="15" customHeight="1">
      <c r="B131" s="338"/>
      <c r="C131" s="319" t="s">
        <v>2617</v>
      </c>
      <c r="D131" s="319"/>
      <c r="E131" s="319"/>
      <c r="F131" s="320" t="s">
        <v>2608</v>
      </c>
      <c r="G131" s="319"/>
      <c r="H131" s="319" t="s">
        <v>2618</v>
      </c>
      <c r="I131" s="319" t="s">
        <v>2604</v>
      </c>
      <c r="J131" s="319">
        <v>20</v>
      </c>
      <c r="K131" s="341"/>
    </row>
    <row r="132" s="1" customFormat="1" ht="15" customHeight="1">
      <c r="B132" s="338"/>
      <c r="C132" s="319" t="s">
        <v>2619</v>
      </c>
      <c r="D132" s="319"/>
      <c r="E132" s="319"/>
      <c r="F132" s="320" t="s">
        <v>2608</v>
      </c>
      <c r="G132" s="319"/>
      <c r="H132" s="319" t="s">
        <v>2620</v>
      </c>
      <c r="I132" s="319" t="s">
        <v>2604</v>
      </c>
      <c r="J132" s="319">
        <v>20</v>
      </c>
      <c r="K132" s="341"/>
    </row>
    <row r="133" s="1" customFormat="1" ht="15" customHeight="1">
      <c r="B133" s="338"/>
      <c r="C133" s="293" t="s">
        <v>2607</v>
      </c>
      <c r="D133" s="293"/>
      <c r="E133" s="293"/>
      <c r="F133" s="316" t="s">
        <v>2608</v>
      </c>
      <c r="G133" s="293"/>
      <c r="H133" s="293" t="s">
        <v>2642</v>
      </c>
      <c r="I133" s="293" t="s">
        <v>2604</v>
      </c>
      <c r="J133" s="293">
        <v>50</v>
      </c>
      <c r="K133" s="341"/>
    </row>
    <row r="134" s="1" customFormat="1" ht="15" customHeight="1">
      <c r="B134" s="338"/>
      <c r="C134" s="293" t="s">
        <v>2621</v>
      </c>
      <c r="D134" s="293"/>
      <c r="E134" s="293"/>
      <c r="F134" s="316" t="s">
        <v>2608</v>
      </c>
      <c r="G134" s="293"/>
      <c r="H134" s="293" t="s">
        <v>2642</v>
      </c>
      <c r="I134" s="293" t="s">
        <v>2604</v>
      </c>
      <c r="J134" s="293">
        <v>50</v>
      </c>
      <c r="K134" s="341"/>
    </row>
    <row r="135" s="1" customFormat="1" ht="15" customHeight="1">
      <c r="B135" s="338"/>
      <c r="C135" s="293" t="s">
        <v>2627</v>
      </c>
      <c r="D135" s="293"/>
      <c r="E135" s="293"/>
      <c r="F135" s="316" t="s">
        <v>2608</v>
      </c>
      <c r="G135" s="293"/>
      <c r="H135" s="293" t="s">
        <v>2642</v>
      </c>
      <c r="I135" s="293" t="s">
        <v>2604</v>
      </c>
      <c r="J135" s="293">
        <v>50</v>
      </c>
      <c r="K135" s="341"/>
    </row>
    <row r="136" s="1" customFormat="1" ht="15" customHeight="1">
      <c r="B136" s="338"/>
      <c r="C136" s="293" t="s">
        <v>2629</v>
      </c>
      <c r="D136" s="293"/>
      <c r="E136" s="293"/>
      <c r="F136" s="316" t="s">
        <v>2608</v>
      </c>
      <c r="G136" s="293"/>
      <c r="H136" s="293" t="s">
        <v>2642</v>
      </c>
      <c r="I136" s="293" t="s">
        <v>2604</v>
      </c>
      <c r="J136" s="293">
        <v>50</v>
      </c>
      <c r="K136" s="341"/>
    </row>
    <row r="137" s="1" customFormat="1" ht="15" customHeight="1">
      <c r="B137" s="338"/>
      <c r="C137" s="293" t="s">
        <v>2630</v>
      </c>
      <c r="D137" s="293"/>
      <c r="E137" s="293"/>
      <c r="F137" s="316" t="s">
        <v>2608</v>
      </c>
      <c r="G137" s="293"/>
      <c r="H137" s="293" t="s">
        <v>2655</v>
      </c>
      <c r="I137" s="293" t="s">
        <v>2604</v>
      </c>
      <c r="J137" s="293">
        <v>255</v>
      </c>
      <c r="K137" s="341"/>
    </row>
    <row r="138" s="1" customFormat="1" ht="15" customHeight="1">
      <c r="B138" s="338"/>
      <c r="C138" s="293" t="s">
        <v>2632</v>
      </c>
      <c r="D138" s="293"/>
      <c r="E138" s="293"/>
      <c r="F138" s="316" t="s">
        <v>2602</v>
      </c>
      <c r="G138" s="293"/>
      <c r="H138" s="293" t="s">
        <v>2656</v>
      </c>
      <c r="I138" s="293" t="s">
        <v>2634</v>
      </c>
      <c r="J138" s="293"/>
      <c r="K138" s="341"/>
    </row>
    <row r="139" s="1" customFormat="1" ht="15" customHeight="1">
      <c r="B139" s="338"/>
      <c r="C139" s="293" t="s">
        <v>2635</v>
      </c>
      <c r="D139" s="293"/>
      <c r="E139" s="293"/>
      <c r="F139" s="316" t="s">
        <v>2602</v>
      </c>
      <c r="G139" s="293"/>
      <c r="H139" s="293" t="s">
        <v>2657</v>
      </c>
      <c r="I139" s="293" t="s">
        <v>2637</v>
      </c>
      <c r="J139" s="293"/>
      <c r="K139" s="341"/>
    </row>
    <row r="140" s="1" customFormat="1" ht="15" customHeight="1">
      <c r="B140" s="338"/>
      <c r="C140" s="293" t="s">
        <v>2638</v>
      </c>
      <c r="D140" s="293"/>
      <c r="E140" s="293"/>
      <c r="F140" s="316" t="s">
        <v>2602</v>
      </c>
      <c r="G140" s="293"/>
      <c r="H140" s="293" t="s">
        <v>2638</v>
      </c>
      <c r="I140" s="293" t="s">
        <v>2637</v>
      </c>
      <c r="J140" s="293"/>
      <c r="K140" s="341"/>
    </row>
    <row r="141" s="1" customFormat="1" ht="15" customHeight="1">
      <c r="B141" s="338"/>
      <c r="C141" s="293" t="s">
        <v>43</v>
      </c>
      <c r="D141" s="293"/>
      <c r="E141" s="293"/>
      <c r="F141" s="316" t="s">
        <v>2602</v>
      </c>
      <c r="G141" s="293"/>
      <c r="H141" s="293" t="s">
        <v>2658</v>
      </c>
      <c r="I141" s="293" t="s">
        <v>2637</v>
      </c>
      <c r="J141" s="293"/>
      <c r="K141" s="341"/>
    </row>
    <row r="142" s="1" customFormat="1" ht="15" customHeight="1">
      <c r="B142" s="338"/>
      <c r="C142" s="293" t="s">
        <v>2659</v>
      </c>
      <c r="D142" s="293"/>
      <c r="E142" s="293"/>
      <c r="F142" s="316" t="s">
        <v>2602</v>
      </c>
      <c r="G142" s="293"/>
      <c r="H142" s="293" t="s">
        <v>2660</v>
      </c>
      <c r="I142" s="293" t="s">
        <v>2637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2661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2596</v>
      </c>
      <c r="D148" s="308"/>
      <c r="E148" s="308"/>
      <c r="F148" s="308" t="s">
        <v>2597</v>
      </c>
      <c r="G148" s="309"/>
      <c r="H148" s="308" t="s">
        <v>59</v>
      </c>
      <c r="I148" s="308" t="s">
        <v>62</v>
      </c>
      <c r="J148" s="308" t="s">
        <v>2598</v>
      </c>
      <c r="K148" s="307"/>
    </row>
    <row r="149" s="1" customFormat="1" ht="17.25" customHeight="1">
      <c r="B149" s="305"/>
      <c r="C149" s="310" t="s">
        <v>2599</v>
      </c>
      <c r="D149" s="310"/>
      <c r="E149" s="310"/>
      <c r="F149" s="311" t="s">
        <v>2600</v>
      </c>
      <c r="G149" s="312"/>
      <c r="H149" s="310"/>
      <c r="I149" s="310"/>
      <c r="J149" s="310" t="s">
        <v>2601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2605</v>
      </c>
      <c r="D151" s="293"/>
      <c r="E151" s="293"/>
      <c r="F151" s="346" t="s">
        <v>2602</v>
      </c>
      <c r="G151" s="293"/>
      <c r="H151" s="345" t="s">
        <v>2642</v>
      </c>
      <c r="I151" s="345" t="s">
        <v>2604</v>
      </c>
      <c r="J151" s="345">
        <v>120</v>
      </c>
      <c r="K151" s="341"/>
    </row>
    <row r="152" s="1" customFormat="1" ht="15" customHeight="1">
      <c r="B152" s="318"/>
      <c r="C152" s="345" t="s">
        <v>2651</v>
      </c>
      <c r="D152" s="293"/>
      <c r="E152" s="293"/>
      <c r="F152" s="346" t="s">
        <v>2602</v>
      </c>
      <c r="G152" s="293"/>
      <c r="H152" s="345" t="s">
        <v>2662</v>
      </c>
      <c r="I152" s="345" t="s">
        <v>2604</v>
      </c>
      <c r="J152" s="345" t="s">
        <v>2653</v>
      </c>
      <c r="K152" s="341"/>
    </row>
    <row r="153" s="1" customFormat="1" ht="15" customHeight="1">
      <c r="B153" s="318"/>
      <c r="C153" s="345" t="s">
        <v>2550</v>
      </c>
      <c r="D153" s="293"/>
      <c r="E153" s="293"/>
      <c r="F153" s="346" t="s">
        <v>2602</v>
      </c>
      <c r="G153" s="293"/>
      <c r="H153" s="345" t="s">
        <v>2663</v>
      </c>
      <c r="I153" s="345" t="s">
        <v>2604</v>
      </c>
      <c r="J153" s="345" t="s">
        <v>2653</v>
      </c>
      <c r="K153" s="341"/>
    </row>
    <row r="154" s="1" customFormat="1" ht="15" customHeight="1">
      <c r="B154" s="318"/>
      <c r="C154" s="345" t="s">
        <v>2607</v>
      </c>
      <c r="D154" s="293"/>
      <c r="E154" s="293"/>
      <c r="F154" s="346" t="s">
        <v>2608</v>
      </c>
      <c r="G154" s="293"/>
      <c r="H154" s="345" t="s">
        <v>2642</v>
      </c>
      <c r="I154" s="345" t="s">
        <v>2604</v>
      </c>
      <c r="J154" s="345">
        <v>50</v>
      </c>
      <c r="K154" s="341"/>
    </row>
    <row r="155" s="1" customFormat="1" ht="15" customHeight="1">
      <c r="B155" s="318"/>
      <c r="C155" s="345" t="s">
        <v>2610</v>
      </c>
      <c r="D155" s="293"/>
      <c r="E155" s="293"/>
      <c r="F155" s="346" t="s">
        <v>2602</v>
      </c>
      <c r="G155" s="293"/>
      <c r="H155" s="345" t="s">
        <v>2642</v>
      </c>
      <c r="I155" s="345" t="s">
        <v>2612</v>
      </c>
      <c r="J155" s="345"/>
      <c r="K155" s="341"/>
    </row>
    <row r="156" s="1" customFormat="1" ht="15" customHeight="1">
      <c r="B156" s="318"/>
      <c r="C156" s="345" t="s">
        <v>2621</v>
      </c>
      <c r="D156" s="293"/>
      <c r="E156" s="293"/>
      <c r="F156" s="346" t="s">
        <v>2608</v>
      </c>
      <c r="G156" s="293"/>
      <c r="H156" s="345" t="s">
        <v>2642</v>
      </c>
      <c r="I156" s="345" t="s">
        <v>2604</v>
      </c>
      <c r="J156" s="345">
        <v>50</v>
      </c>
      <c r="K156" s="341"/>
    </row>
    <row r="157" s="1" customFormat="1" ht="15" customHeight="1">
      <c r="B157" s="318"/>
      <c r="C157" s="345" t="s">
        <v>2629</v>
      </c>
      <c r="D157" s="293"/>
      <c r="E157" s="293"/>
      <c r="F157" s="346" t="s">
        <v>2608</v>
      </c>
      <c r="G157" s="293"/>
      <c r="H157" s="345" t="s">
        <v>2642</v>
      </c>
      <c r="I157" s="345" t="s">
        <v>2604</v>
      </c>
      <c r="J157" s="345">
        <v>50</v>
      </c>
      <c r="K157" s="341"/>
    </row>
    <row r="158" s="1" customFormat="1" ht="15" customHeight="1">
      <c r="B158" s="318"/>
      <c r="C158" s="345" t="s">
        <v>2627</v>
      </c>
      <c r="D158" s="293"/>
      <c r="E158" s="293"/>
      <c r="F158" s="346" t="s">
        <v>2608</v>
      </c>
      <c r="G158" s="293"/>
      <c r="H158" s="345" t="s">
        <v>2642</v>
      </c>
      <c r="I158" s="345" t="s">
        <v>2604</v>
      </c>
      <c r="J158" s="345">
        <v>50</v>
      </c>
      <c r="K158" s="341"/>
    </row>
    <row r="159" s="1" customFormat="1" ht="15" customHeight="1">
      <c r="B159" s="318"/>
      <c r="C159" s="345" t="s">
        <v>131</v>
      </c>
      <c r="D159" s="293"/>
      <c r="E159" s="293"/>
      <c r="F159" s="346" t="s">
        <v>2602</v>
      </c>
      <c r="G159" s="293"/>
      <c r="H159" s="345" t="s">
        <v>2664</v>
      </c>
      <c r="I159" s="345" t="s">
        <v>2604</v>
      </c>
      <c r="J159" s="345" t="s">
        <v>2665</v>
      </c>
      <c r="K159" s="341"/>
    </row>
    <row r="160" s="1" customFormat="1" ht="15" customHeight="1">
      <c r="B160" s="318"/>
      <c r="C160" s="345" t="s">
        <v>2666</v>
      </c>
      <c r="D160" s="293"/>
      <c r="E160" s="293"/>
      <c r="F160" s="346" t="s">
        <v>2602</v>
      </c>
      <c r="G160" s="293"/>
      <c r="H160" s="345" t="s">
        <v>2667</v>
      </c>
      <c r="I160" s="345" t="s">
        <v>2637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2668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2596</v>
      </c>
      <c r="D166" s="308"/>
      <c r="E166" s="308"/>
      <c r="F166" s="308" t="s">
        <v>2597</v>
      </c>
      <c r="G166" s="350"/>
      <c r="H166" s="351" t="s">
        <v>59</v>
      </c>
      <c r="I166" s="351" t="s">
        <v>62</v>
      </c>
      <c r="J166" s="308" t="s">
        <v>2598</v>
      </c>
      <c r="K166" s="285"/>
    </row>
    <row r="167" s="1" customFormat="1" ht="17.25" customHeight="1">
      <c r="B167" s="286"/>
      <c r="C167" s="310" t="s">
        <v>2599</v>
      </c>
      <c r="D167" s="310"/>
      <c r="E167" s="310"/>
      <c r="F167" s="311" t="s">
        <v>2600</v>
      </c>
      <c r="G167" s="352"/>
      <c r="H167" s="353"/>
      <c r="I167" s="353"/>
      <c r="J167" s="310" t="s">
        <v>2601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2605</v>
      </c>
      <c r="D169" s="293"/>
      <c r="E169" s="293"/>
      <c r="F169" s="316" t="s">
        <v>2602</v>
      </c>
      <c r="G169" s="293"/>
      <c r="H169" s="293" t="s">
        <v>2642</v>
      </c>
      <c r="I169" s="293" t="s">
        <v>2604</v>
      </c>
      <c r="J169" s="293">
        <v>120</v>
      </c>
      <c r="K169" s="341"/>
    </row>
    <row r="170" s="1" customFormat="1" ht="15" customHeight="1">
      <c r="B170" s="318"/>
      <c r="C170" s="293" t="s">
        <v>2651</v>
      </c>
      <c r="D170" s="293"/>
      <c r="E170" s="293"/>
      <c r="F170" s="316" t="s">
        <v>2602</v>
      </c>
      <c r="G170" s="293"/>
      <c r="H170" s="293" t="s">
        <v>2652</v>
      </c>
      <c r="I170" s="293" t="s">
        <v>2604</v>
      </c>
      <c r="J170" s="293" t="s">
        <v>2653</v>
      </c>
      <c r="K170" s="341"/>
    </row>
    <row r="171" s="1" customFormat="1" ht="15" customHeight="1">
      <c r="B171" s="318"/>
      <c r="C171" s="293" t="s">
        <v>2550</v>
      </c>
      <c r="D171" s="293"/>
      <c r="E171" s="293"/>
      <c r="F171" s="316" t="s">
        <v>2602</v>
      </c>
      <c r="G171" s="293"/>
      <c r="H171" s="293" t="s">
        <v>2669</v>
      </c>
      <c r="I171" s="293" t="s">
        <v>2604</v>
      </c>
      <c r="J171" s="293" t="s">
        <v>2653</v>
      </c>
      <c r="K171" s="341"/>
    </row>
    <row r="172" s="1" customFormat="1" ht="15" customHeight="1">
      <c r="B172" s="318"/>
      <c r="C172" s="293" t="s">
        <v>2607</v>
      </c>
      <c r="D172" s="293"/>
      <c r="E172" s="293"/>
      <c r="F172" s="316" t="s">
        <v>2608</v>
      </c>
      <c r="G172" s="293"/>
      <c r="H172" s="293" t="s">
        <v>2669</v>
      </c>
      <c r="I172" s="293" t="s">
        <v>2604</v>
      </c>
      <c r="J172" s="293">
        <v>50</v>
      </c>
      <c r="K172" s="341"/>
    </row>
    <row r="173" s="1" customFormat="1" ht="15" customHeight="1">
      <c r="B173" s="318"/>
      <c r="C173" s="293" t="s">
        <v>2610</v>
      </c>
      <c r="D173" s="293"/>
      <c r="E173" s="293"/>
      <c r="F173" s="316" t="s">
        <v>2602</v>
      </c>
      <c r="G173" s="293"/>
      <c r="H173" s="293" t="s">
        <v>2669</v>
      </c>
      <c r="I173" s="293" t="s">
        <v>2612</v>
      </c>
      <c r="J173" s="293"/>
      <c r="K173" s="341"/>
    </row>
    <row r="174" s="1" customFormat="1" ht="15" customHeight="1">
      <c r="B174" s="318"/>
      <c r="C174" s="293" t="s">
        <v>2621</v>
      </c>
      <c r="D174" s="293"/>
      <c r="E174" s="293"/>
      <c r="F174" s="316" t="s">
        <v>2608</v>
      </c>
      <c r="G174" s="293"/>
      <c r="H174" s="293" t="s">
        <v>2669</v>
      </c>
      <c r="I174" s="293" t="s">
        <v>2604</v>
      </c>
      <c r="J174" s="293">
        <v>50</v>
      </c>
      <c r="K174" s="341"/>
    </row>
    <row r="175" s="1" customFormat="1" ht="15" customHeight="1">
      <c r="B175" s="318"/>
      <c r="C175" s="293" t="s">
        <v>2629</v>
      </c>
      <c r="D175" s="293"/>
      <c r="E175" s="293"/>
      <c r="F175" s="316" t="s">
        <v>2608</v>
      </c>
      <c r="G175" s="293"/>
      <c r="H175" s="293" t="s">
        <v>2669</v>
      </c>
      <c r="I175" s="293" t="s">
        <v>2604</v>
      </c>
      <c r="J175" s="293">
        <v>50</v>
      </c>
      <c r="K175" s="341"/>
    </row>
    <row r="176" s="1" customFormat="1" ht="15" customHeight="1">
      <c r="B176" s="318"/>
      <c r="C176" s="293" t="s">
        <v>2627</v>
      </c>
      <c r="D176" s="293"/>
      <c r="E176" s="293"/>
      <c r="F176" s="316" t="s">
        <v>2608</v>
      </c>
      <c r="G176" s="293"/>
      <c r="H176" s="293" t="s">
        <v>2669</v>
      </c>
      <c r="I176" s="293" t="s">
        <v>2604</v>
      </c>
      <c r="J176" s="293">
        <v>50</v>
      </c>
      <c r="K176" s="341"/>
    </row>
    <row r="177" s="1" customFormat="1" ht="15" customHeight="1">
      <c r="B177" s="318"/>
      <c r="C177" s="293" t="s">
        <v>147</v>
      </c>
      <c r="D177" s="293"/>
      <c r="E177" s="293"/>
      <c r="F177" s="316" t="s">
        <v>2602</v>
      </c>
      <c r="G177" s="293"/>
      <c r="H177" s="293" t="s">
        <v>2670</v>
      </c>
      <c r="I177" s="293" t="s">
        <v>2671</v>
      </c>
      <c r="J177" s="293"/>
      <c r="K177" s="341"/>
    </row>
    <row r="178" s="1" customFormat="1" ht="15" customHeight="1">
      <c r="B178" s="318"/>
      <c r="C178" s="293" t="s">
        <v>62</v>
      </c>
      <c r="D178" s="293"/>
      <c r="E178" s="293"/>
      <c r="F178" s="316" t="s">
        <v>2602</v>
      </c>
      <c r="G178" s="293"/>
      <c r="H178" s="293" t="s">
        <v>2672</v>
      </c>
      <c r="I178" s="293" t="s">
        <v>2673</v>
      </c>
      <c r="J178" s="293">
        <v>1</v>
      </c>
      <c r="K178" s="341"/>
    </row>
    <row r="179" s="1" customFormat="1" ht="15" customHeight="1">
      <c r="B179" s="318"/>
      <c r="C179" s="293" t="s">
        <v>58</v>
      </c>
      <c r="D179" s="293"/>
      <c r="E179" s="293"/>
      <c r="F179" s="316" t="s">
        <v>2602</v>
      </c>
      <c r="G179" s="293"/>
      <c r="H179" s="293" t="s">
        <v>2674</v>
      </c>
      <c r="I179" s="293" t="s">
        <v>2604</v>
      </c>
      <c r="J179" s="293">
        <v>20</v>
      </c>
      <c r="K179" s="341"/>
    </row>
    <row r="180" s="1" customFormat="1" ht="15" customHeight="1">
      <c r="B180" s="318"/>
      <c r="C180" s="293" t="s">
        <v>59</v>
      </c>
      <c r="D180" s="293"/>
      <c r="E180" s="293"/>
      <c r="F180" s="316" t="s">
        <v>2602</v>
      </c>
      <c r="G180" s="293"/>
      <c r="H180" s="293" t="s">
        <v>2675</v>
      </c>
      <c r="I180" s="293" t="s">
        <v>2604</v>
      </c>
      <c r="J180" s="293">
        <v>255</v>
      </c>
      <c r="K180" s="341"/>
    </row>
    <row r="181" s="1" customFormat="1" ht="15" customHeight="1">
      <c r="B181" s="318"/>
      <c r="C181" s="293" t="s">
        <v>148</v>
      </c>
      <c r="D181" s="293"/>
      <c r="E181" s="293"/>
      <c r="F181" s="316" t="s">
        <v>2602</v>
      </c>
      <c r="G181" s="293"/>
      <c r="H181" s="293" t="s">
        <v>2566</v>
      </c>
      <c r="I181" s="293" t="s">
        <v>2604</v>
      </c>
      <c r="J181" s="293">
        <v>10</v>
      </c>
      <c r="K181" s="341"/>
    </row>
    <row r="182" s="1" customFormat="1" ht="15" customHeight="1">
      <c r="B182" s="318"/>
      <c r="C182" s="293" t="s">
        <v>149</v>
      </c>
      <c r="D182" s="293"/>
      <c r="E182" s="293"/>
      <c r="F182" s="316" t="s">
        <v>2602</v>
      </c>
      <c r="G182" s="293"/>
      <c r="H182" s="293" t="s">
        <v>2676</v>
      </c>
      <c r="I182" s="293" t="s">
        <v>2637</v>
      </c>
      <c r="J182" s="293"/>
      <c r="K182" s="341"/>
    </row>
    <row r="183" s="1" customFormat="1" ht="15" customHeight="1">
      <c r="B183" s="318"/>
      <c r="C183" s="293" t="s">
        <v>2677</v>
      </c>
      <c r="D183" s="293"/>
      <c r="E183" s="293"/>
      <c r="F183" s="316" t="s">
        <v>2602</v>
      </c>
      <c r="G183" s="293"/>
      <c r="H183" s="293" t="s">
        <v>2678</v>
      </c>
      <c r="I183" s="293" t="s">
        <v>2637</v>
      </c>
      <c r="J183" s="293"/>
      <c r="K183" s="341"/>
    </row>
    <row r="184" s="1" customFormat="1" ht="15" customHeight="1">
      <c r="B184" s="318"/>
      <c r="C184" s="293" t="s">
        <v>2666</v>
      </c>
      <c r="D184" s="293"/>
      <c r="E184" s="293"/>
      <c r="F184" s="316" t="s">
        <v>2602</v>
      </c>
      <c r="G184" s="293"/>
      <c r="H184" s="293" t="s">
        <v>2679</v>
      </c>
      <c r="I184" s="293" t="s">
        <v>2637</v>
      </c>
      <c r="J184" s="293"/>
      <c r="K184" s="341"/>
    </row>
    <row r="185" s="1" customFormat="1" ht="15" customHeight="1">
      <c r="B185" s="318"/>
      <c r="C185" s="293" t="s">
        <v>151</v>
      </c>
      <c r="D185" s="293"/>
      <c r="E185" s="293"/>
      <c r="F185" s="316" t="s">
        <v>2608</v>
      </c>
      <c r="G185" s="293"/>
      <c r="H185" s="293" t="s">
        <v>2680</v>
      </c>
      <c r="I185" s="293" t="s">
        <v>2604</v>
      </c>
      <c r="J185" s="293">
        <v>50</v>
      </c>
      <c r="K185" s="341"/>
    </row>
    <row r="186" s="1" customFormat="1" ht="15" customHeight="1">
      <c r="B186" s="318"/>
      <c r="C186" s="293" t="s">
        <v>2681</v>
      </c>
      <c r="D186" s="293"/>
      <c r="E186" s="293"/>
      <c r="F186" s="316" t="s">
        <v>2608</v>
      </c>
      <c r="G186" s="293"/>
      <c r="H186" s="293" t="s">
        <v>2682</v>
      </c>
      <c r="I186" s="293" t="s">
        <v>2683</v>
      </c>
      <c r="J186" s="293"/>
      <c r="K186" s="341"/>
    </row>
    <row r="187" s="1" customFormat="1" ht="15" customHeight="1">
      <c r="B187" s="318"/>
      <c r="C187" s="293" t="s">
        <v>2684</v>
      </c>
      <c r="D187" s="293"/>
      <c r="E187" s="293"/>
      <c r="F187" s="316" t="s">
        <v>2608</v>
      </c>
      <c r="G187" s="293"/>
      <c r="H187" s="293" t="s">
        <v>2685</v>
      </c>
      <c r="I187" s="293" t="s">
        <v>2683</v>
      </c>
      <c r="J187" s="293"/>
      <c r="K187" s="341"/>
    </row>
    <row r="188" s="1" customFormat="1" ht="15" customHeight="1">
      <c r="B188" s="318"/>
      <c r="C188" s="293" t="s">
        <v>2686</v>
      </c>
      <c r="D188" s="293"/>
      <c r="E188" s="293"/>
      <c r="F188" s="316" t="s">
        <v>2608</v>
      </c>
      <c r="G188" s="293"/>
      <c r="H188" s="293" t="s">
        <v>2687</v>
      </c>
      <c r="I188" s="293" t="s">
        <v>2683</v>
      </c>
      <c r="J188" s="293"/>
      <c r="K188" s="341"/>
    </row>
    <row r="189" s="1" customFormat="1" ht="15" customHeight="1">
      <c r="B189" s="318"/>
      <c r="C189" s="354" t="s">
        <v>2688</v>
      </c>
      <c r="D189" s="293"/>
      <c r="E189" s="293"/>
      <c r="F189" s="316" t="s">
        <v>2608</v>
      </c>
      <c r="G189" s="293"/>
      <c r="H189" s="293" t="s">
        <v>2689</v>
      </c>
      <c r="I189" s="293" t="s">
        <v>2690</v>
      </c>
      <c r="J189" s="355" t="s">
        <v>2691</v>
      </c>
      <c r="K189" s="341"/>
    </row>
    <row r="190" s="17" customFormat="1" ht="15" customHeight="1">
      <c r="B190" s="356"/>
      <c r="C190" s="357" t="s">
        <v>2692</v>
      </c>
      <c r="D190" s="358"/>
      <c r="E190" s="358"/>
      <c r="F190" s="359" t="s">
        <v>2608</v>
      </c>
      <c r="G190" s="358"/>
      <c r="H190" s="358" t="s">
        <v>2693</v>
      </c>
      <c r="I190" s="358" t="s">
        <v>2690</v>
      </c>
      <c r="J190" s="360" t="s">
        <v>2691</v>
      </c>
      <c r="K190" s="361"/>
    </row>
    <row r="191" s="1" customFormat="1" ht="15" customHeight="1">
      <c r="B191" s="318"/>
      <c r="C191" s="354" t="s">
        <v>47</v>
      </c>
      <c r="D191" s="293"/>
      <c r="E191" s="293"/>
      <c r="F191" s="316" t="s">
        <v>2602</v>
      </c>
      <c r="G191" s="293"/>
      <c r="H191" s="290" t="s">
        <v>2694</v>
      </c>
      <c r="I191" s="293" t="s">
        <v>2695</v>
      </c>
      <c r="J191" s="293"/>
      <c r="K191" s="341"/>
    </row>
    <row r="192" s="1" customFormat="1" ht="15" customHeight="1">
      <c r="B192" s="318"/>
      <c r="C192" s="354" t="s">
        <v>2696</v>
      </c>
      <c r="D192" s="293"/>
      <c r="E192" s="293"/>
      <c r="F192" s="316" t="s">
        <v>2602</v>
      </c>
      <c r="G192" s="293"/>
      <c r="H192" s="293" t="s">
        <v>2697</v>
      </c>
      <c r="I192" s="293" t="s">
        <v>2637</v>
      </c>
      <c r="J192" s="293"/>
      <c r="K192" s="341"/>
    </row>
    <row r="193" s="1" customFormat="1" ht="15" customHeight="1">
      <c r="B193" s="318"/>
      <c r="C193" s="354" t="s">
        <v>2698</v>
      </c>
      <c r="D193" s="293"/>
      <c r="E193" s="293"/>
      <c r="F193" s="316" t="s">
        <v>2602</v>
      </c>
      <c r="G193" s="293"/>
      <c r="H193" s="293" t="s">
        <v>2699</v>
      </c>
      <c r="I193" s="293" t="s">
        <v>2637</v>
      </c>
      <c r="J193" s="293"/>
      <c r="K193" s="341"/>
    </row>
    <row r="194" s="1" customFormat="1" ht="15" customHeight="1">
      <c r="B194" s="318"/>
      <c r="C194" s="354" t="s">
        <v>2700</v>
      </c>
      <c r="D194" s="293"/>
      <c r="E194" s="293"/>
      <c r="F194" s="316" t="s">
        <v>2608</v>
      </c>
      <c r="G194" s="293"/>
      <c r="H194" s="293" t="s">
        <v>2701</v>
      </c>
      <c r="I194" s="293" t="s">
        <v>2637</v>
      </c>
      <c r="J194" s="293"/>
      <c r="K194" s="341"/>
    </row>
    <row r="195" s="1" customFormat="1" ht="15" customHeight="1">
      <c r="B195" s="347"/>
      <c r="C195" s="362"/>
      <c r="D195" s="327"/>
      <c r="E195" s="327"/>
      <c r="F195" s="327"/>
      <c r="G195" s="327"/>
      <c r="H195" s="327"/>
      <c r="I195" s="327"/>
      <c r="J195" s="327"/>
      <c r="K195" s="348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29"/>
      <c r="C197" s="339"/>
      <c r="D197" s="339"/>
      <c r="E197" s="339"/>
      <c r="F197" s="349"/>
      <c r="G197" s="339"/>
      <c r="H197" s="339"/>
      <c r="I197" s="339"/>
      <c r="J197" s="339"/>
      <c r="K197" s="329"/>
    </row>
    <row r="198" s="1" customFormat="1" ht="18.75" customHeight="1">
      <c r="B198" s="301"/>
      <c r="C198" s="301"/>
      <c r="D198" s="301"/>
      <c r="E198" s="301"/>
      <c r="F198" s="301"/>
      <c r="G198" s="301"/>
      <c r="H198" s="301"/>
      <c r="I198" s="301"/>
      <c r="J198" s="301"/>
      <c r="K198" s="301"/>
    </row>
    <row r="199" s="1" customFormat="1" ht="13.5">
      <c r="B199" s="280"/>
      <c r="C199" s="281"/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1">
      <c r="B200" s="283"/>
      <c r="C200" s="284" t="s">
        <v>2702</v>
      </c>
      <c r="D200" s="284"/>
      <c r="E200" s="284"/>
      <c r="F200" s="284"/>
      <c r="G200" s="284"/>
      <c r="H200" s="284"/>
      <c r="I200" s="284"/>
      <c r="J200" s="284"/>
      <c r="K200" s="285"/>
    </row>
    <row r="201" s="1" customFormat="1" ht="25.5" customHeight="1">
      <c r="B201" s="283"/>
      <c r="C201" s="363" t="s">
        <v>2703</v>
      </c>
      <c r="D201" s="363"/>
      <c r="E201" s="363"/>
      <c r="F201" s="363" t="s">
        <v>2704</v>
      </c>
      <c r="G201" s="364"/>
      <c r="H201" s="363" t="s">
        <v>2705</v>
      </c>
      <c r="I201" s="363"/>
      <c r="J201" s="363"/>
      <c r="K201" s="285"/>
    </row>
    <row r="202" s="1" customFormat="1" ht="5.25" customHeight="1">
      <c r="B202" s="318"/>
      <c r="C202" s="313"/>
      <c r="D202" s="313"/>
      <c r="E202" s="313"/>
      <c r="F202" s="313"/>
      <c r="G202" s="339"/>
      <c r="H202" s="313"/>
      <c r="I202" s="313"/>
      <c r="J202" s="313"/>
      <c r="K202" s="341"/>
    </row>
    <row r="203" s="1" customFormat="1" ht="15" customHeight="1">
      <c r="B203" s="318"/>
      <c r="C203" s="293" t="s">
        <v>2695</v>
      </c>
      <c r="D203" s="293"/>
      <c r="E203" s="293"/>
      <c r="F203" s="316" t="s">
        <v>48</v>
      </c>
      <c r="G203" s="293"/>
      <c r="H203" s="293" t="s">
        <v>2706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49</v>
      </c>
      <c r="G204" s="293"/>
      <c r="H204" s="293" t="s">
        <v>2707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52</v>
      </c>
      <c r="G205" s="293"/>
      <c r="H205" s="293" t="s">
        <v>2708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50</v>
      </c>
      <c r="G206" s="293"/>
      <c r="H206" s="293" t="s">
        <v>2709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 t="s">
        <v>51</v>
      </c>
      <c r="G207" s="293"/>
      <c r="H207" s="293" t="s">
        <v>2710</v>
      </c>
      <c r="I207" s="293"/>
      <c r="J207" s="293"/>
      <c r="K207" s="341"/>
    </row>
    <row r="208" s="1" customFormat="1" ht="15" customHeight="1">
      <c r="B208" s="318"/>
      <c r="C208" s="293"/>
      <c r="D208" s="293"/>
      <c r="E208" s="293"/>
      <c r="F208" s="316"/>
      <c r="G208" s="293"/>
      <c r="H208" s="293"/>
      <c r="I208" s="293"/>
      <c r="J208" s="293"/>
      <c r="K208" s="341"/>
    </row>
    <row r="209" s="1" customFormat="1" ht="15" customHeight="1">
      <c r="B209" s="318"/>
      <c r="C209" s="293" t="s">
        <v>2649</v>
      </c>
      <c r="D209" s="293"/>
      <c r="E209" s="293"/>
      <c r="F209" s="316" t="s">
        <v>84</v>
      </c>
      <c r="G209" s="293"/>
      <c r="H209" s="293" t="s">
        <v>2711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2546</v>
      </c>
      <c r="G210" s="293"/>
      <c r="H210" s="293" t="s">
        <v>2547</v>
      </c>
      <c r="I210" s="293"/>
      <c r="J210" s="293"/>
      <c r="K210" s="341"/>
    </row>
    <row r="211" s="1" customFormat="1" ht="15" customHeight="1">
      <c r="B211" s="318"/>
      <c r="C211" s="293"/>
      <c r="D211" s="293"/>
      <c r="E211" s="293"/>
      <c r="F211" s="316" t="s">
        <v>2544</v>
      </c>
      <c r="G211" s="293"/>
      <c r="H211" s="293" t="s">
        <v>2712</v>
      </c>
      <c r="I211" s="293"/>
      <c r="J211" s="293"/>
      <c r="K211" s="341"/>
    </row>
    <row r="212" s="1" customFormat="1" ht="15" customHeight="1">
      <c r="B212" s="365"/>
      <c r="C212" s="293"/>
      <c r="D212" s="293"/>
      <c r="E212" s="293"/>
      <c r="F212" s="316" t="s">
        <v>124</v>
      </c>
      <c r="G212" s="354"/>
      <c r="H212" s="345" t="s">
        <v>125</v>
      </c>
      <c r="I212" s="345"/>
      <c r="J212" s="345"/>
      <c r="K212" s="366"/>
    </row>
    <row r="213" s="1" customFormat="1" ht="15" customHeight="1">
      <c r="B213" s="365"/>
      <c r="C213" s="293"/>
      <c r="D213" s="293"/>
      <c r="E213" s="293"/>
      <c r="F213" s="316" t="s">
        <v>2548</v>
      </c>
      <c r="G213" s="354"/>
      <c r="H213" s="345" t="s">
        <v>2439</v>
      </c>
      <c r="I213" s="345"/>
      <c r="J213" s="345"/>
      <c r="K213" s="366"/>
    </row>
    <row r="214" s="1" customFormat="1" ht="15" customHeight="1">
      <c r="B214" s="365"/>
      <c r="C214" s="293"/>
      <c r="D214" s="293"/>
      <c r="E214" s="293"/>
      <c r="F214" s="316"/>
      <c r="G214" s="354"/>
      <c r="H214" s="345"/>
      <c r="I214" s="345"/>
      <c r="J214" s="345"/>
      <c r="K214" s="366"/>
    </row>
    <row r="215" s="1" customFormat="1" ht="15" customHeight="1">
      <c r="B215" s="365"/>
      <c r="C215" s="293" t="s">
        <v>2673</v>
      </c>
      <c r="D215" s="293"/>
      <c r="E215" s="293"/>
      <c r="F215" s="316">
        <v>1</v>
      </c>
      <c r="G215" s="354"/>
      <c r="H215" s="345" t="s">
        <v>2713</v>
      </c>
      <c r="I215" s="345"/>
      <c r="J215" s="345"/>
      <c r="K215" s="366"/>
    </row>
    <row r="216" s="1" customFormat="1" ht="15" customHeight="1">
      <c r="B216" s="365"/>
      <c r="C216" s="293"/>
      <c r="D216" s="293"/>
      <c r="E216" s="293"/>
      <c r="F216" s="316">
        <v>2</v>
      </c>
      <c r="G216" s="354"/>
      <c r="H216" s="345" t="s">
        <v>2714</v>
      </c>
      <c r="I216" s="345"/>
      <c r="J216" s="345"/>
      <c r="K216" s="366"/>
    </row>
    <row r="217" s="1" customFormat="1" ht="15" customHeight="1">
      <c r="B217" s="365"/>
      <c r="C217" s="293"/>
      <c r="D217" s="293"/>
      <c r="E217" s="293"/>
      <c r="F217" s="316">
        <v>3</v>
      </c>
      <c r="G217" s="354"/>
      <c r="H217" s="345" t="s">
        <v>2715</v>
      </c>
      <c r="I217" s="345"/>
      <c r="J217" s="345"/>
      <c r="K217" s="366"/>
    </row>
    <row r="218" s="1" customFormat="1" ht="15" customHeight="1">
      <c r="B218" s="365"/>
      <c r="C218" s="293"/>
      <c r="D218" s="293"/>
      <c r="E218" s="293"/>
      <c r="F218" s="316">
        <v>4</v>
      </c>
      <c r="G218" s="354"/>
      <c r="H218" s="345" t="s">
        <v>2716</v>
      </c>
      <c r="I218" s="345"/>
      <c r="J218" s="345"/>
      <c r="K218" s="366"/>
    </row>
    <row r="219" s="1" customFormat="1" ht="12.75" customHeight="1">
      <c r="B219" s="367"/>
      <c r="C219" s="368"/>
      <c r="D219" s="368"/>
      <c r="E219" s="368"/>
      <c r="F219" s="368"/>
      <c r="G219" s="368"/>
      <c r="H219" s="368"/>
      <c r="I219" s="368"/>
      <c r="J219" s="368"/>
      <c r="K219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ROUND((SUM(BE91:BE342)),  2)</f>
        <v>0</v>
      </c>
      <c r="G33" s="40"/>
      <c r="H33" s="40"/>
      <c r="I33" s="150">
        <v>0.20999999999999999</v>
      </c>
      <c r="J33" s="149">
        <f>ROUND(((SUM(BE91:BE342))*I33),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ROUND((SUM(BF91:BF342)),  2)</f>
        <v>0</v>
      </c>
      <c r="G34" s="40"/>
      <c r="H34" s="40"/>
      <c r="I34" s="150">
        <v>0.14999999999999999</v>
      </c>
      <c r="J34" s="149">
        <f>ROUND(((SUM(BF91:BF342))*I34),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ROUND((SUM(BG91:BG342)),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ROUND((SUM(BH91:BH342)),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ROUND((SUM(BI91:BI342)),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 01.1 - Technologie jezu - stavební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135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136</v>
      </c>
      <c r="E62" s="176"/>
      <c r="F62" s="176"/>
      <c r="G62" s="176"/>
      <c r="H62" s="176"/>
      <c r="I62" s="176"/>
      <c r="J62" s="177">
        <f>J108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137</v>
      </c>
      <c r="E63" s="176"/>
      <c r="F63" s="176"/>
      <c r="G63" s="176"/>
      <c r="H63" s="176"/>
      <c r="I63" s="176"/>
      <c r="J63" s="177">
        <f>J171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138</v>
      </c>
      <c r="E64" s="176"/>
      <c r="F64" s="176"/>
      <c r="G64" s="176"/>
      <c r="H64" s="176"/>
      <c r="I64" s="176"/>
      <c r="J64" s="177">
        <f>J218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139</v>
      </c>
      <c r="E65" s="176"/>
      <c r="F65" s="176"/>
      <c r="G65" s="176"/>
      <c r="H65" s="176"/>
      <c r="I65" s="176"/>
      <c r="J65" s="177">
        <f>J281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140</v>
      </c>
      <c r="E66" s="170"/>
      <c r="F66" s="170"/>
      <c r="G66" s="170"/>
      <c r="H66" s="170"/>
      <c r="I66" s="170"/>
      <c r="J66" s="171">
        <f>J284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141</v>
      </c>
      <c r="E67" s="176"/>
      <c r="F67" s="176"/>
      <c r="G67" s="176"/>
      <c r="H67" s="176"/>
      <c r="I67" s="176"/>
      <c r="J67" s="177">
        <f>J285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142</v>
      </c>
      <c r="E68" s="176"/>
      <c r="F68" s="176"/>
      <c r="G68" s="176"/>
      <c r="H68" s="176"/>
      <c r="I68" s="176"/>
      <c r="J68" s="177">
        <f>J294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143</v>
      </c>
      <c r="E69" s="176"/>
      <c r="F69" s="176"/>
      <c r="G69" s="176"/>
      <c r="H69" s="176"/>
      <c r="I69" s="176"/>
      <c r="J69" s="177">
        <f>J305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144</v>
      </c>
      <c r="E70" s="170"/>
      <c r="F70" s="170"/>
      <c r="G70" s="170"/>
      <c r="H70" s="170"/>
      <c r="I70" s="170"/>
      <c r="J70" s="171">
        <f>J333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145</v>
      </c>
      <c r="E71" s="176"/>
      <c r="F71" s="176"/>
      <c r="G71" s="176"/>
      <c r="H71" s="176"/>
      <c r="I71" s="176"/>
      <c r="J71" s="177">
        <f>J334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146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Jez Šargoun, Malá Voda - rekonstrukce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128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PS 01.1 - Technologie jezu - stavební část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22</v>
      </c>
      <c r="D85" s="42"/>
      <c r="E85" s="42"/>
      <c r="F85" s="29" t="str">
        <f>F12</f>
        <v>U Šargounského mlýna</v>
      </c>
      <c r="G85" s="42"/>
      <c r="H85" s="42"/>
      <c r="I85" s="34" t="s">
        <v>24</v>
      </c>
      <c r="J85" s="74" t="str">
        <f>IF(J12="","",J12)</f>
        <v>14. 4. 2021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26</v>
      </c>
      <c r="D87" s="42"/>
      <c r="E87" s="42"/>
      <c r="F87" s="29" t="str">
        <f>E15</f>
        <v>Povodí Moravy, státní podnik</v>
      </c>
      <c r="G87" s="42"/>
      <c r="H87" s="42"/>
      <c r="I87" s="34" t="s">
        <v>34</v>
      </c>
      <c r="J87" s="38" t="str">
        <f>E21</f>
        <v>HG Partner s.r.o.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32</v>
      </c>
      <c r="D88" s="42"/>
      <c r="E88" s="42"/>
      <c r="F88" s="29" t="str">
        <f>IF(E18="","",E18)</f>
        <v>Vyplň údaj</v>
      </c>
      <c r="G88" s="42"/>
      <c r="H88" s="42"/>
      <c r="I88" s="34" t="s">
        <v>39</v>
      </c>
      <c r="J88" s="38" t="str">
        <f>E24</f>
        <v xml:space="preserve"> 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147</v>
      </c>
      <c r="D90" s="182" t="s">
        <v>62</v>
      </c>
      <c r="E90" s="182" t="s">
        <v>58</v>
      </c>
      <c r="F90" s="182" t="s">
        <v>59</v>
      </c>
      <c r="G90" s="182" t="s">
        <v>148</v>
      </c>
      <c r="H90" s="182" t="s">
        <v>149</v>
      </c>
      <c r="I90" s="182" t="s">
        <v>150</v>
      </c>
      <c r="J90" s="182" t="s">
        <v>132</v>
      </c>
      <c r="K90" s="183" t="s">
        <v>151</v>
      </c>
      <c r="L90" s="184"/>
      <c r="M90" s="94" t="s">
        <v>21</v>
      </c>
      <c r="N90" s="95" t="s">
        <v>47</v>
      </c>
      <c r="O90" s="95" t="s">
        <v>152</v>
      </c>
      <c r="P90" s="95" t="s">
        <v>153</v>
      </c>
      <c r="Q90" s="95" t="s">
        <v>154</v>
      </c>
      <c r="R90" s="95" t="s">
        <v>155</v>
      </c>
      <c r="S90" s="95" t="s">
        <v>156</v>
      </c>
      <c r="T90" s="96" t="s">
        <v>157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158</v>
      </c>
      <c r="D91" s="42"/>
      <c r="E91" s="42"/>
      <c r="F91" s="42"/>
      <c r="G91" s="42"/>
      <c r="H91" s="42"/>
      <c r="I91" s="42"/>
      <c r="J91" s="185">
        <f>BK91</f>
        <v>0</v>
      </c>
      <c r="K91" s="42"/>
      <c r="L91" s="46"/>
      <c r="M91" s="97"/>
      <c r="N91" s="186"/>
      <c r="O91" s="98"/>
      <c r="P91" s="187">
        <f>P92+P284+P333</f>
        <v>0</v>
      </c>
      <c r="Q91" s="98"/>
      <c r="R91" s="187">
        <f>R92+R284+R333</f>
        <v>7.1894881719839994</v>
      </c>
      <c r="S91" s="98"/>
      <c r="T91" s="188">
        <f>T92+T284+T333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76</v>
      </c>
      <c r="AU91" s="19" t="s">
        <v>133</v>
      </c>
      <c r="BK91" s="189">
        <f>BK92+BK284+BK333</f>
        <v>0</v>
      </c>
    </row>
    <row r="92" s="12" customFormat="1" ht="25.92" customHeight="1">
      <c r="A92" s="12"/>
      <c r="B92" s="190"/>
      <c r="C92" s="191"/>
      <c r="D92" s="192" t="s">
        <v>76</v>
      </c>
      <c r="E92" s="193" t="s">
        <v>159</v>
      </c>
      <c r="F92" s="193" t="s">
        <v>160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P93+P108+P171+P218+P281</f>
        <v>0</v>
      </c>
      <c r="Q92" s="198"/>
      <c r="R92" s="199">
        <f>R93+R108+R171+R218+R281</f>
        <v>5.2628863539840003</v>
      </c>
      <c r="S92" s="198"/>
      <c r="T92" s="200">
        <f>T93+T108+T171+T218+T281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85</v>
      </c>
      <c r="AT92" s="202" t="s">
        <v>76</v>
      </c>
      <c r="AU92" s="202" t="s">
        <v>77</v>
      </c>
      <c r="AY92" s="201" t="s">
        <v>161</v>
      </c>
      <c r="BK92" s="203">
        <f>BK93+BK108+BK171+BK218+BK281</f>
        <v>0</v>
      </c>
    </row>
    <row r="93" s="12" customFormat="1" ht="22.8" customHeight="1">
      <c r="A93" s="12"/>
      <c r="B93" s="190"/>
      <c r="C93" s="191"/>
      <c r="D93" s="192" t="s">
        <v>76</v>
      </c>
      <c r="E93" s="204" t="s">
        <v>87</v>
      </c>
      <c r="F93" s="204" t="s">
        <v>162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SUM(P94:P107)</f>
        <v>0</v>
      </c>
      <c r="Q93" s="198"/>
      <c r="R93" s="199">
        <f>SUM(R94:R107)</f>
        <v>1.7433468491840001</v>
      </c>
      <c r="S93" s="198"/>
      <c r="T93" s="200">
        <f>SUM(T94:T107)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85</v>
      </c>
      <c r="AT93" s="202" t="s">
        <v>76</v>
      </c>
      <c r="AU93" s="202" t="s">
        <v>85</v>
      </c>
      <c r="AY93" s="201" t="s">
        <v>161</v>
      </c>
      <c r="BK93" s="203">
        <f>SUM(BK94:BK107)</f>
        <v>0</v>
      </c>
    </row>
    <row r="94" s="2" customFormat="1" ht="16.5" customHeight="1">
      <c r="A94" s="40"/>
      <c r="B94" s="41"/>
      <c r="C94" s="206" t="s">
        <v>85</v>
      </c>
      <c r="D94" s="206" t="s">
        <v>163</v>
      </c>
      <c r="E94" s="207" t="s">
        <v>164</v>
      </c>
      <c r="F94" s="208" t="s">
        <v>165</v>
      </c>
      <c r="G94" s="209" t="s">
        <v>166</v>
      </c>
      <c r="H94" s="210">
        <v>2.4580000000000002</v>
      </c>
      <c r="I94" s="211"/>
      <c r="J94" s="212">
        <f>ROUND(I94*H94,2)</f>
        <v>0</v>
      </c>
      <c r="K94" s="208" t="s">
        <v>167</v>
      </c>
      <c r="L94" s="46"/>
      <c r="M94" s="213" t="s">
        <v>21</v>
      </c>
      <c r="N94" s="214" t="s">
        <v>48</v>
      </c>
      <c r="O94" s="86"/>
      <c r="P94" s="215">
        <f>O94*H94</f>
        <v>0</v>
      </c>
      <c r="Q94" s="215">
        <v>0.099506447999999997</v>
      </c>
      <c r="R94" s="215">
        <f>Q94*H94</f>
        <v>0.24458684918400001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168</v>
      </c>
      <c r="AT94" s="217" t="s">
        <v>163</v>
      </c>
      <c r="AU94" s="217" t="s">
        <v>87</v>
      </c>
      <c r="AY94" s="19" t="s">
        <v>161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168</v>
      </c>
      <c r="BM94" s="217" t="s">
        <v>169</v>
      </c>
    </row>
    <row r="95" s="2" customFormat="1">
      <c r="A95" s="40"/>
      <c r="B95" s="41"/>
      <c r="C95" s="42"/>
      <c r="D95" s="219" t="s">
        <v>170</v>
      </c>
      <c r="E95" s="42"/>
      <c r="F95" s="220" t="s">
        <v>171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170</v>
      </c>
      <c r="AU95" s="19" t="s">
        <v>87</v>
      </c>
    </row>
    <row r="96" s="13" customFormat="1">
      <c r="A96" s="13"/>
      <c r="B96" s="224"/>
      <c r="C96" s="225"/>
      <c r="D96" s="226" t="s">
        <v>172</v>
      </c>
      <c r="E96" s="227" t="s">
        <v>21</v>
      </c>
      <c r="F96" s="228" t="s">
        <v>173</v>
      </c>
      <c r="G96" s="225"/>
      <c r="H96" s="229">
        <v>0.59299999999999997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172</v>
      </c>
      <c r="AU96" s="235" t="s">
        <v>87</v>
      </c>
      <c r="AV96" s="13" t="s">
        <v>87</v>
      </c>
      <c r="AW96" s="13" t="s">
        <v>38</v>
      </c>
      <c r="AX96" s="13" t="s">
        <v>77</v>
      </c>
      <c r="AY96" s="235" t="s">
        <v>161</v>
      </c>
    </row>
    <row r="97" s="13" customFormat="1">
      <c r="A97" s="13"/>
      <c r="B97" s="224"/>
      <c r="C97" s="225"/>
      <c r="D97" s="226" t="s">
        <v>172</v>
      </c>
      <c r="E97" s="227" t="s">
        <v>21</v>
      </c>
      <c r="F97" s="228" t="s">
        <v>174</v>
      </c>
      <c r="G97" s="225"/>
      <c r="H97" s="229">
        <v>1.865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172</v>
      </c>
      <c r="AU97" s="235" t="s">
        <v>87</v>
      </c>
      <c r="AV97" s="13" t="s">
        <v>87</v>
      </c>
      <c r="AW97" s="13" t="s">
        <v>38</v>
      </c>
      <c r="AX97" s="13" t="s">
        <v>77</v>
      </c>
      <c r="AY97" s="235" t="s">
        <v>161</v>
      </c>
    </row>
    <row r="98" s="14" customFormat="1">
      <c r="A98" s="14"/>
      <c r="B98" s="236"/>
      <c r="C98" s="237"/>
      <c r="D98" s="226" t="s">
        <v>172</v>
      </c>
      <c r="E98" s="238" t="s">
        <v>21</v>
      </c>
      <c r="F98" s="239" t="s">
        <v>175</v>
      </c>
      <c r="G98" s="237"/>
      <c r="H98" s="240">
        <v>2.4580000000000002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172</v>
      </c>
      <c r="AU98" s="246" t="s">
        <v>87</v>
      </c>
      <c r="AV98" s="14" t="s">
        <v>168</v>
      </c>
      <c r="AW98" s="14" t="s">
        <v>38</v>
      </c>
      <c r="AX98" s="14" t="s">
        <v>85</v>
      </c>
      <c r="AY98" s="246" t="s">
        <v>161</v>
      </c>
    </row>
    <row r="99" s="2" customFormat="1" ht="16.5" customHeight="1">
      <c r="A99" s="40"/>
      <c r="B99" s="41"/>
      <c r="C99" s="247" t="s">
        <v>87</v>
      </c>
      <c r="D99" s="247" t="s">
        <v>176</v>
      </c>
      <c r="E99" s="248" t="s">
        <v>177</v>
      </c>
      <c r="F99" s="249" t="s">
        <v>178</v>
      </c>
      <c r="G99" s="250" t="s">
        <v>166</v>
      </c>
      <c r="H99" s="251">
        <v>0.59299999999999997</v>
      </c>
      <c r="I99" s="252"/>
      <c r="J99" s="253">
        <f>ROUND(I99*H99,2)</f>
        <v>0</v>
      </c>
      <c r="K99" s="249" t="s">
        <v>167</v>
      </c>
      <c r="L99" s="254"/>
      <c r="M99" s="255" t="s">
        <v>21</v>
      </c>
      <c r="N99" s="256" t="s">
        <v>48</v>
      </c>
      <c r="O99" s="86"/>
      <c r="P99" s="215">
        <f>O99*H99</f>
        <v>0</v>
      </c>
      <c r="Q99" s="215">
        <v>1</v>
      </c>
      <c r="R99" s="215">
        <f>Q99*H99</f>
        <v>0.59299999999999997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179</v>
      </c>
      <c r="AT99" s="217" t="s">
        <v>176</v>
      </c>
      <c r="AU99" s="217" t="s">
        <v>87</v>
      </c>
      <c r="AY99" s="19" t="s">
        <v>161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168</v>
      </c>
      <c r="BM99" s="217" t="s">
        <v>180</v>
      </c>
    </row>
    <row r="100" s="2" customFormat="1">
      <c r="A100" s="40"/>
      <c r="B100" s="41"/>
      <c r="C100" s="42"/>
      <c r="D100" s="226" t="s">
        <v>181</v>
      </c>
      <c r="E100" s="42"/>
      <c r="F100" s="257" t="s">
        <v>182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181</v>
      </c>
      <c r="AU100" s="19" t="s">
        <v>87</v>
      </c>
    </row>
    <row r="101" s="13" customFormat="1">
      <c r="A101" s="13"/>
      <c r="B101" s="224"/>
      <c r="C101" s="225"/>
      <c r="D101" s="226" t="s">
        <v>172</v>
      </c>
      <c r="E101" s="227" t="s">
        <v>21</v>
      </c>
      <c r="F101" s="228" t="s">
        <v>173</v>
      </c>
      <c r="G101" s="225"/>
      <c r="H101" s="229">
        <v>0.59299999999999997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172</v>
      </c>
      <c r="AU101" s="235" t="s">
        <v>87</v>
      </c>
      <c r="AV101" s="13" t="s">
        <v>87</v>
      </c>
      <c r="AW101" s="13" t="s">
        <v>38</v>
      </c>
      <c r="AX101" s="13" t="s">
        <v>85</v>
      </c>
      <c r="AY101" s="235" t="s">
        <v>161</v>
      </c>
    </row>
    <row r="102" s="2" customFormat="1" ht="16.5" customHeight="1">
      <c r="A102" s="40"/>
      <c r="B102" s="41"/>
      <c r="C102" s="247" t="s">
        <v>183</v>
      </c>
      <c r="D102" s="247" t="s">
        <v>176</v>
      </c>
      <c r="E102" s="248" t="s">
        <v>184</v>
      </c>
      <c r="F102" s="249" t="s">
        <v>185</v>
      </c>
      <c r="G102" s="250" t="s">
        <v>186</v>
      </c>
      <c r="H102" s="251">
        <v>53.280000000000001</v>
      </c>
      <c r="I102" s="252"/>
      <c r="J102" s="253">
        <f>ROUND(I102*H102,2)</f>
        <v>0</v>
      </c>
      <c r="K102" s="249" t="s">
        <v>21</v>
      </c>
      <c r="L102" s="254"/>
      <c r="M102" s="255" t="s">
        <v>21</v>
      </c>
      <c r="N102" s="256" t="s">
        <v>48</v>
      </c>
      <c r="O102" s="86"/>
      <c r="P102" s="215">
        <f>O102*H102</f>
        <v>0</v>
      </c>
      <c r="Q102" s="215">
        <v>0.017000000000000001</v>
      </c>
      <c r="R102" s="215">
        <f>Q102*H102</f>
        <v>0.90576000000000012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179</v>
      </c>
      <c r="AT102" s="217" t="s">
        <v>176</v>
      </c>
      <c r="AU102" s="217" t="s">
        <v>87</v>
      </c>
      <c r="AY102" s="19" t="s">
        <v>161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85</v>
      </c>
      <c r="BK102" s="218">
        <f>ROUND(I102*H102,2)</f>
        <v>0</v>
      </c>
      <c r="BL102" s="19" t="s">
        <v>168</v>
      </c>
      <c r="BM102" s="217" t="s">
        <v>187</v>
      </c>
    </row>
    <row r="103" s="2" customFormat="1">
      <c r="A103" s="40"/>
      <c r="B103" s="41"/>
      <c r="C103" s="42"/>
      <c r="D103" s="226" t="s">
        <v>181</v>
      </c>
      <c r="E103" s="42"/>
      <c r="F103" s="257" t="s">
        <v>188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181</v>
      </c>
      <c r="AU103" s="19" t="s">
        <v>87</v>
      </c>
    </row>
    <row r="104" s="13" customFormat="1">
      <c r="A104" s="13"/>
      <c r="B104" s="224"/>
      <c r="C104" s="225"/>
      <c r="D104" s="226" t="s">
        <v>172</v>
      </c>
      <c r="E104" s="227" t="s">
        <v>21</v>
      </c>
      <c r="F104" s="228" t="s">
        <v>189</v>
      </c>
      <c r="G104" s="225"/>
      <c r="H104" s="229">
        <v>53.280000000000001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172</v>
      </c>
      <c r="AU104" s="235" t="s">
        <v>87</v>
      </c>
      <c r="AV104" s="13" t="s">
        <v>87</v>
      </c>
      <c r="AW104" s="13" t="s">
        <v>38</v>
      </c>
      <c r="AX104" s="13" t="s">
        <v>85</v>
      </c>
      <c r="AY104" s="235" t="s">
        <v>161</v>
      </c>
    </row>
    <row r="105" s="2" customFormat="1" ht="16.5" customHeight="1">
      <c r="A105" s="40"/>
      <c r="B105" s="41"/>
      <c r="C105" s="206" t="s">
        <v>168</v>
      </c>
      <c r="D105" s="206" t="s">
        <v>163</v>
      </c>
      <c r="E105" s="207" t="s">
        <v>190</v>
      </c>
      <c r="F105" s="208" t="s">
        <v>191</v>
      </c>
      <c r="G105" s="209" t="s">
        <v>166</v>
      </c>
      <c r="H105" s="210">
        <v>2.4580000000000002</v>
      </c>
      <c r="I105" s="211"/>
      <c r="J105" s="212">
        <f>ROUND(I105*H105,2)</f>
        <v>0</v>
      </c>
      <c r="K105" s="208" t="s">
        <v>167</v>
      </c>
      <c r="L105" s="46"/>
      <c r="M105" s="213" t="s">
        <v>21</v>
      </c>
      <c r="N105" s="214" t="s">
        <v>48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168</v>
      </c>
      <c r="AT105" s="217" t="s">
        <v>163</v>
      </c>
      <c r="AU105" s="217" t="s">
        <v>87</v>
      </c>
      <c r="AY105" s="19" t="s">
        <v>161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85</v>
      </c>
      <c r="BK105" s="218">
        <f>ROUND(I105*H105,2)</f>
        <v>0</v>
      </c>
      <c r="BL105" s="19" t="s">
        <v>168</v>
      </c>
      <c r="BM105" s="217" t="s">
        <v>192</v>
      </c>
    </row>
    <row r="106" s="2" customFormat="1">
      <c r="A106" s="40"/>
      <c r="B106" s="41"/>
      <c r="C106" s="42"/>
      <c r="D106" s="219" t="s">
        <v>170</v>
      </c>
      <c r="E106" s="42"/>
      <c r="F106" s="220" t="s">
        <v>193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170</v>
      </c>
      <c r="AU106" s="19" t="s">
        <v>87</v>
      </c>
    </row>
    <row r="107" s="2" customFormat="1">
      <c r="A107" s="40"/>
      <c r="B107" s="41"/>
      <c r="C107" s="42"/>
      <c r="D107" s="226" t="s">
        <v>181</v>
      </c>
      <c r="E107" s="42"/>
      <c r="F107" s="257" t="s">
        <v>194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181</v>
      </c>
      <c r="AU107" s="19" t="s">
        <v>87</v>
      </c>
    </row>
    <row r="108" s="12" customFormat="1" ht="22.8" customHeight="1">
      <c r="A108" s="12"/>
      <c r="B108" s="190"/>
      <c r="C108" s="191"/>
      <c r="D108" s="192" t="s">
        <v>76</v>
      </c>
      <c r="E108" s="204" t="s">
        <v>183</v>
      </c>
      <c r="F108" s="204" t="s">
        <v>195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SUM(P109:P170)</f>
        <v>0</v>
      </c>
      <c r="Q108" s="198"/>
      <c r="R108" s="199">
        <f>SUM(R109:R170)</f>
        <v>0.81729883999999997</v>
      </c>
      <c r="S108" s="198"/>
      <c r="T108" s="200">
        <f>SUM(T109:T170)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85</v>
      </c>
      <c r="AT108" s="202" t="s">
        <v>76</v>
      </c>
      <c r="AU108" s="202" t="s">
        <v>85</v>
      </c>
      <c r="AY108" s="201" t="s">
        <v>161</v>
      </c>
      <c r="BK108" s="203">
        <f>SUM(BK109:BK170)</f>
        <v>0</v>
      </c>
    </row>
    <row r="109" s="2" customFormat="1" ht="49.05" customHeight="1">
      <c r="A109" s="40"/>
      <c r="B109" s="41"/>
      <c r="C109" s="206" t="s">
        <v>196</v>
      </c>
      <c r="D109" s="206" t="s">
        <v>163</v>
      </c>
      <c r="E109" s="207" t="s">
        <v>197</v>
      </c>
      <c r="F109" s="208" t="s">
        <v>198</v>
      </c>
      <c r="G109" s="209" t="s">
        <v>199</v>
      </c>
      <c r="H109" s="210">
        <v>204.94999999999999</v>
      </c>
      <c r="I109" s="211"/>
      <c r="J109" s="212">
        <f>ROUND(I109*H109,2)</f>
        <v>0</v>
      </c>
      <c r="K109" s="208" t="s">
        <v>200</v>
      </c>
      <c r="L109" s="46"/>
      <c r="M109" s="213" t="s">
        <v>21</v>
      </c>
      <c r="N109" s="214" t="s">
        <v>48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168</v>
      </c>
      <c r="AT109" s="217" t="s">
        <v>163</v>
      </c>
      <c r="AU109" s="217" t="s">
        <v>87</v>
      </c>
      <c r="AY109" s="19" t="s">
        <v>161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85</v>
      </c>
      <c r="BK109" s="218">
        <f>ROUND(I109*H109,2)</f>
        <v>0</v>
      </c>
      <c r="BL109" s="19" t="s">
        <v>168</v>
      </c>
      <c r="BM109" s="217" t="s">
        <v>201</v>
      </c>
    </row>
    <row r="110" s="2" customFormat="1">
      <c r="A110" s="40"/>
      <c r="B110" s="41"/>
      <c r="C110" s="42"/>
      <c r="D110" s="219" t="s">
        <v>170</v>
      </c>
      <c r="E110" s="42"/>
      <c r="F110" s="220" t="s">
        <v>202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170</v>
      </c>
      <c r="AU110" s="19" t="s">
        <v>87</v>
      </c>
    </row>
    <row r="111" s="13" customFormat="1">
      <c r="A111" s="13"/>
      <c r="B111" s="224"/>
      <c r="C111" s="225"/>
      <c r="D111" s="226" t="s">
        <v>172</v>
      </c>
      <c r="E111" s="227" t="s">
        <v>21</v>
      </c>
      <c r="F111" s="228" t="s">
        <v>203</v>
      </c>
      <c r="G111" s="225"/>
      <c r="H111" s="229">
        <v>0.75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172</v>
      </c>
      <c r="AU111" s="235" t="s">
        <v>87</v>
      </c>
      <c r="AV111" s="13" t="s">
        <v>87</v>
      </c>
      <c r="AW111" s="13" t="s">
        <v>38</v>
      </c>
      <c r="AX111" s="13" t="s">
        <v>77</v>
      </c>
      <c r="AY111" s="235" t="s">
        <v>161</v>
      </c>
    </row>
    <row r="112" s="13" customFormat="1">
      <c r="A112" s="13"/>
      <c r="B112" s="224"/>
      <c r="C112" s="225"/>
      <c r="D112" s="226" t="s">
        <v>172</v>
      </c>
      <c r="E112" s="227" t="s">
        <v>21</v>
      </c>
      <c r="F112" s="228" t="s">
        <v>204</v>
      </c>
      <c r="G112" s="225"/>
      <c r="H112" s="229">
        <v>2.8999999999999999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172</v>
      </c>
      <c r="AU112" s="235" t="s">
        <v>87</v>
      </c>
      <c r="AV112" s="13" t="s">
        <v>87</v>
      </c>
      <c r="AW112" s="13" t="s">
        <v>38</v>
      </c>
      <c r="AX112" s="13" t="s">
        <v>77</v>
      </c>
      <c r="AY112" s="235" t="s">
        <v>161</v>
      </c>
    </row>
    <row r="113" s="13" customFormat="1">
      <c r="A113" s="13"/>
      <c r="B113" s="224"/>
      <c r="C113" s="225"/>
      <c r="D113" s="226" t="s">
        <v>172</v>
      </c>
      <c r="E113" s="227" t="s">
        <v>21</v>
      </c>
      <c r="F113" s="228" t="s">
        <v>205</v>
      </c>
      <c r="G113" s="225"/>
      <c r="H113" s="229">
        <v>31.600000000000001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172</v>
      </c>
      <c r="AU113" s="235" t="s">
        <v>87</v>
      </c>
      <c r="AV113" s="13" t="s">
        <v>87</v>
      </c>
      <c r="AW113" s="13" t="s">
        <v>38</v>
      </c>
      <c r="AX113" s="13" t="s">
        <v>77</v>
      </c>
      <c r="AY113" s="235" t="s">
        <v>161</v>
      </c>
    </row>
    <row r="114" s="13" customFormat="1">
      <c r="A114" s="13"/>
      <c r="B114" s="224"/>
      <c r="C114" s="225"/>
      <c r="D114" s="226" t="s">
        <v>172</v>
      </c>
      <c r="E114" s="227" t="s">
        <v>21</v>
      </c>
      <c r="F114" s="228" t="s">
        <v>206</v>
      </c>
      <c r="G114" s="225"/>
      <c r="H114" s="229">
        <v>8.8000000000000007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172</v>
      </c>
      <c r="AU114" s="235" t="s">
        <v>87</v>
      </c>
      <c r="AV114" s="13" t="s">
        <v>87</v>
      </c>
      <c r="AW114" s="13" t="s">
        <v>38</v>
      </c>
      <c r="AX114" s="13" t="s">
        <v>77</v>
      </c>
      <c r="AY114" s="235" t="s">
        <v>161</v>
      </c>
    </row>
    <row r="115" s="13" customFormat="1">
      <c r="A115" s="13"/>
      <c r="B115" s="224"/>
      <c r="C115" s="225"/>
      <c r="D115" s="226" t="s">
        <v>172</v>
      </c>
      <c r="E115" s="227" t="s">
        <v>21</v>
      </c>
      <c r="F115" s="228" t="s">
        <v>207</v>
      </c>
      <c r="G115" s="225"/>
      <c r="H115" s="229">
        <v>1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172</v>
      </c>
      <c r="AU115" s="235" t="s">
        <v>87</v>
      </c>
      <c r="AV115" s="13" t="s">
        <v>87</v>
      </c>
      <c r="AW115" s="13" t="s">
        <v>38</v>
      </c>
      <c r="AX115" s="13" t="s">
        <v>77</v>
      </c>
      <c r="AY115" s="235" t="s">
        <v>161</v>
      </c>
    </row>
    <row r="116" s="15" customFormat="1">
      <c r="A116" s="15"/>
      <c r="B116" s="258"/>
      <c r="C116" s="259"/>
      <c r="D116" s="226" t="s">
        <v>172</v>
      </c>
      <c r="E116" s="260" t="s">
        <v>21</v>
      </c>
      <c r="F116" s="261" t="s">
        <v>208</v>
      </c>
      <c r="G116" s="259"/>
      <c r="H116" s="262">
        <v>45.049999999999997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8" t="s">
        <v>172</v>
      </c>
      <c r="AU116" s="268" t="s">
        <v>87</v>
      </c>
      <c r="AV116" s="15" t="s">
        <v>183</v>
      </c>
      <c r="AW116" s="15" t="s">
        <v>38</v>
      </c>
      <c r="AX116" s="15" t="s">
        <v>77</v>
      </c>
      <c r="AY116" s="268" t="s">
        <v>161</v>
      </c>
    </row>
    <row r="117" s="13" customFormat="1">
      <c r="A117" s="13"/>
      <c r="B117" s="224"/>
      <c r="C117" s="225"/>
      <c r="D117" s="226" t="s">
        <v>172</v>
      </c>
      <c r="E117" s="227" t="s">
        <v>21</v>
      </c>
      <c r="F117" s="228" t="s">
        <v>209</v>
      </c>
      <c r="G117" s="225"/>
      <c r="H117" s="229">
        <v>48.899999999999999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172</v>
      </c>
      <c r="AU117" s="235" t="s">
        <v>87</v>
      </c>
      <c r="AV117" s="13" t="s">
        <v>87</v>
      </c>
      <c r="AW117" s="13" t="s">
        <v>38</v>
      </c>
      <c r="AX117" s="13" t="s">
        <v>77</v>
      </c>
      <c r="AY117" s="235" t="s">
        <v>161</v>
      </c>
    </row>
    <row r="118" s="13" customFormat="1">
      <c r="A118" s="13"/>
      <c r="B118" s="224"/>
      <c r="C118" s="225"/>
      <c r="D118" s="226" t="s">
        <v>172</v>
      </c>
      <c r="E118" s="227" t="s">
        <v>21</v>
      </c>
      <c r="F118" s="228" t="s">
        <v>210</v>
      </c>
      <c r="G118" s="225"/>
      <c r="H118" s="229">
        <v>48.899999999999999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172</v>
      </c>
      <c r="AU118" s="235" t="s">
        <v>87</v>
      </c>
      <c r="AV118" s="13" t="s">
        <v>87</v>
      </c>
      <c r="AW118" s="13" t="s">
        <v>38</v>
      </c>
      <c r="AX118" s="13" t="s">
        <v>77</v>
      </c>
      <c r="AY118" s="235" t="s">
        <v>161</v>
      </c>
    </row>
    <row r="119" s="13" customFormat="1">
      <c r="A119" s="13"/>
      <c r="B119" s="224"/>
      <c r="C119" s="225"/>
      <c r="D119" s="226" t="s">
        <v>172</v>
      </c>
      <c r="E119" s="227" t="s">
        <v>21</v>
      </c>
      <c r="F119" s="228" t="s">
        <v>211</v>
      </c>
      <c r="G119" s="225"/>
      <c r="H119" s="229">
        <v>5.2999999999999998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172</v>
      </c>
      <c r="AU119" s="235" t="s">
        <v>87</v>
      </c>
      <c r="AV119" s="13" t="s">
        <v>87</v>
      </c>
      <c r="AW119" s="13" t="s">
        <v>38</v>
      </c>
      <c r="AX119" s="13" t="s">
        <v>77</v>
      </c>
      <c r="AY119" s="235" t="s">
        <v>161</v>
      </c>
    </row>
    <row r="120" s="13" customFormat="1">
      <c r="A120" s="13"/>
      <c r="B120" s="224"/>
      <c r="C120" s="225"/>
      <c r="D120" s="226" t="s">
        <v>172</v>
      </c>
      <c r="E120" s="227" t="s">
        <v>21</v>
      </c>
      <c r="F120" s="228" t="s">
        <v>212</v>
      </c>
      <c r="G120" s="225"/>
      <c r="H120" s="229">
        <v>3.3999999999999999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172</v>
      </c>
      <c r="AU120" s="235" t="s">
        <v>87</v>
      </c>
      <c r="AV120" s="13" t="s">
        <v>87</v>
      </c>
      <c r="AW120" s="13" t="s">
        <v>38</v>
      </c>
      <c r="AX120" s="13" t="s">
        <v>77</v>
      </c>
      <c r="AY120" s="235" t="s">
        <v>161</v>
      </c>
    </row>
    <row r="121" s="13" customFormat="1">
      <c r="A121" s="13"/>
      <c r="B121" s="224"/>
      <c r="C121" s="225"/>
      <c r="D121" s="226" t="s">
        <v>172</v>
      </c>
      <c r="E121" s="227" t="s">
        <v>21</v>
      </c>
      <c r="F121" s="228" t="s">
        <v>213</v>
      </c>
      <c r="G121" s="225"/>
      <c r="H121" s="229">
        <v>27.399999999999999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172</v>
      </c>
      <c r="AU121" s="235" t="s">
        <v>87</v>
      </c>
      <c r="AV121" s="13" t="s">
        <v>87</v>
      </c>
      <c r="AW121" s="13" t="s">
        <v>38</v>
      </c>
      <c r="AX121" s="13" t="s">
        <v>77</v>
      </c>
      <c r="AY121" s="235" t="s">
        <v>161</v>
      </c>
    </row>
    <row r="122" s="13" customFormat="1">
      <c r="A122" s="13"/>
      <c r="B122" s="224"/>
      <c r="C122" s="225"/>
      <c r="D122" s="226" t="s">
        <v>172</v>
      </c>
      <c r="E122" s="227" t="s">
        <v>21</v>
      </c>
      <c r="F122" s="228" t="s">
        <v>214</v>
      </c>
      <c r="G122" s="225"/>
      <c r="H122" s="229">
        <v>23.5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172</v>
      </c>
      <c r="AU122" s="235" t="s">
        <v>87</v>
      </c>
      <c r="AV122" s="13" t="s">
        <v>87</v>
      </c>
      <c r="AW122" s="13" t="s">
        <v>38</v>
      </c>
      <c r="AX122" s="13" t="s">
        <v>77</v>
      </c>
      <c r="AY122" s="235" t="s">
        <v>161</v>
      </c>
    </row>
    <row r="123" s="13" customFormat="1">
      <c r="A123" s="13"/>
      <c r="B123" s="224"/>
      <c r="C123" s="225"/>
      <c r="D123" s="226" t="s">
        <v>172</v>
      </c>
      <c r="E123" s="227" t="s">
        <v>21</v>
      </c>
      <c r="F123" s="228" t="s">
        <v>215</v>
      </c>
      <c r="G123" s="225"/>
      <c r="H123" s="229">
        <v>2.5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172</v>
      </c>
      <c r="AU123" s="235" t="s">
        <v>87</v>
      </c>
      <c r="AV123" s="13" t="s">
        <v>87</v>
      </c>
      <c r="AW123" s="13" t="s">
        <v>38</v>
      </c>
      <c r="AX123" s="13" t="s">
        <v>77</v>
      </c>
      <c r="AY123" s="235" t="s">
        <v>161</v>
      </c>
    </row>
    <row r="124" s="14" customFormat="1">
      <c r="A124" s="14"/>
      <c r="B124" s="236"/>
      <c r="C124" s="237"/>
      <c r="D124" s="226" t="s">
        <v>172</v>
      </c>
      <c r="E124" s="238" t="s">
        <v>21</v>
      </c>
      <c r="F124" s="239" t="s">
        <v>175</v>
      </c>
      <c r="G124" s="237"/>
      <c r="H124" s="240">
        <v>204.95000000000002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172</v>
      </c>
      <c r="AU124" s="246" t="s">
        <v>87</v>
      </c>
      <c r="AV124" s="14" t="s">
        <v>168</v>
      </c>
      <c r="AW124" s="14" t="s">
        <v>38</v>
      </c>
      <c r="AX124" s="14" t="s">
        <v>85</v>
      </c>
      <c r="AY124" s="246" t="s">
        <v>161</v>
      </c>
    </row>
    <row r="125" s="2" customFormat="1" ht="16.5" customHeight="1">
      <c r="A125" s="40"/>
      <c r="B125" s="41"/>
      <c r="C125" s="247" t="s">
        <v>216</v>
      </c>
      <c r="D125" s="247" t="s">
        <v>176</v>
      </c>
      <c r="E125" s="248" t="s">
        <v>217</v>
      </c>
      <c r="F125" s="249" t="s">
        <v>218</v>
      </c>
      <c r="G125" s="250" t="s">
        <v>199</v>
      </c>
      <c r="H125" s="251">
        <v>27.673999999999999</v>
      </c>
      <c r="I125" s="252"/>
      <c r="J125" s="253">
        <f>ROUND(I125*H125,2)</f>
        <v>0</v>
      </c>
      <c r="K125" s="249" t="s">
        <v>167</v>
      </c>
      <c r="L125" s="254"/>
      <c r="M125" s="255" t="s">
        <v>21</v>
      </c>
      <c r="N125" s="256" t="s">
        <v>48</v>
      </c>
      <c r="O125" s="86"/>
      <c r="P125" s="215">
        <f>O125*H125</f>
        <v>0</v>
      </c>
      <c r="Q125" s="215">
        <v>0.00042999999999999999</v>
      </c>
      <c r="R125" s="215">
        <f>Q125*H125</f>
        <v>0.01189982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179</v>
      </c>
      <c r="AT125" s="217" t="s">
        <v>176</v>
      </c>
      <c r="AU125" s="217" t="s">
        <v>87</v>
      </c>
      <c r="AY125" s="19" t="s">
        <v>161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85</v>
      </c>
      <c r="BK125" s="218">
        <f>ROUND(I125*H125,2)</f>
        <v>0</v>
      </c>
      <c r="BL125" s="19" t="s">
        <v>168</v>
      </c>
      <c r="BM125" s="217" t="s">
        <v>219</v>
      </c>
    </row>
    <row r="126" s="13" customFormat="1">
      <c r="A126" s="13"/>
      <c r="B126" s="224"/>
      <c r="C126" s="225"/>
      <c r="D126" s="226" t="s">
        <v>172</v>
      </c>
      <c r="E126" s="227" t="s">
        <v>21</v>
      </c>
      <c r="F126" s="228" t="s">
        <v>213</v>
      </c>
      <c r="G126" s="225"/>
      <c r="H126" s="229">
        <v>27.399999999999999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172</v>
      </c>
      <c r="AU126" s="235" t="s">
        <v>87</v>
      </c>
      <c r="AV126" s="13" t="s">
        <v>87</v>
      </c>
      <c r="AW126" s="13" t="s">
        <v>38</v>
      </c>
      <c r="AX126" s="13" t="s">
        <v>77</v>
      </c>
      <c r="AY126" s="235" t="s">
        <v>161</v>
      </c>
    </row>
    <row r="127" s="13" customFormat="1">
      <c r="A127" s="13"/>
      <c r="B127" s="224"/>
      <c r="C127" s="225"/>
      <c r="D127" s="226" t="s">
        <v>172</v>
      </c>
      <c r="E127" s="227" t="s">
        <v>21</v>
      </c>
      <c r="F127" s="228" t="s">
        <v>220</v>
      </c>
      <c r="G127" s="225"/>
      <c r="H127" s="229">
        <v>27.673999999999999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172</v>
      </c>
      <c r="AU127" s="235" t="s">
        <v>87</v>
      </c>
      <c r="AV127" s="13" t="s">
        <v>87</v>
      </c>
      <c r="AW127" s="13" t="s">
        <v>38</v>
      </c>
      <c r="AX127" s="13" t="s">
        <v>85</v>
      </c>
      <c r="AY127" s="235" t="s">
        <v>161</v>
      </c>
    </row>
    <row r="128" s="2" customFormat="1" ht="16.5" customHeight="1">
      <c r="A128" s="40"/>
      <c r="B128" s="41"/>
      <c r="C128" s="247" t="s">
        <v>221</v>
      </c>
      <c r="D128" s="247" t="s">
        <v>176</v>
      </c>
      <c r="E128" s="248" t="s">
        <v>222</v>
      </c>
      <c r="F128" s="249" t="s">
        <v>223</v>
      </c>
      <c r="G128" s="250" t="s">
        <v>199</v>
      </c>
      <c r="H128" s="251">
        <v>125.038</v>
      </c>
      <c r="I128" s="252"/>
      <c r="J128" s="253">
        <f>ROUND(I128*H128,2)</f>
        <v>0</v>
      </c>
      <c r="K128" s="249" t="s">
        <v>167</v>
      </c>
      <c r="L128" s="254"/>
      <c r="M128" s="255" t="s">
        <v>21</v>
      </c>
      <c r="N128" s="256" t="s">
        <v>48</v>
      </c>
      <c r="O128" s="86"/>
      <c r="P128" s="215">
        <f>O128*H128</f>
        <v>0</v>
      </c>
      <c r="Q128" s="215">
        <v>0.00068999999999999997</v>
      </c>
      <c r="R128" s="215">
        <f>Q128*H128</f>
        <v>0.086276219999999987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179</v>
      </c>
      <c r="AT128" s="217" t="s">
        <v>176</v>
      </c>
      <c r="AU128" s="217" t="s">
        <v>87</v>
      </c>
      <c r="AY128" s="19" t="s">
        <v>161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85</v>
      </c>
      <c r="BK128" s="218">
        <f>ROUND(I128*H128,2)</f>
        <v>0</v>
      </c>
      <c r="BL128" s="19" t="s">
        <v>168</v>
      </c>
      <c r="BM128" s="217" t="s">
        <v>224</v>
      </c>
    </row>
    <row r="129" s="13" customFormat="1">
      <c r="A129" s="13"/>
      <c r="B129" s="224"/>
      <c r="C129" s="225"/>
      <c r="D129" s="226" t="s">
        <v>172</v>
      </c>
      <c r="E129" s="227" t="s">
        <v>21</v>
      </c>
      <c r="F129" s="228" t="s">
        <v>209</v>
      </c>
      <c r="G129" s="225"/>
      <c r="H129" s="229">
        <v>48.899999999999999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172</v>
      </c>
      <c r="AU129" s="235" t="s">
        <v>87</v>
      </c>
      <c r="AV129" s="13" t="s">
        <v>87</v>
      </c>
      <c r="AW129" s="13" t="s">
        <v>38</v>
      </c>
      <c r="AX129" s="13" t="s">
        <v>77</v>
      </c>
      <c r="AY129" s="235" t="s">
        <v>161</v>
      </c>
    </row>
    <row r="130" s="13" customFormat="1">
      <c r="A130" s="13"/>
      <c r="B130" s="224"/>
      <c r="C130" s="225"/>
      <c r="D130" s="226" t="s">
        <v>172</v>
      </c>
      <c r="E130" s="227" t="s">
        <v>21</v>
      </c>
      <c r="F130" s="228" t="s">
        <v>210</v>
      </c>
      <c r="G130" s="225"/>
      <c r="H130" s="229">
        <v>48.899999999999999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172</v>
      </c>
      <c r="AU130" s="235" t="s">
        <v>87</v>
      </c>
      <c r="AV130" s="13" t="s">
        <v>87</v>
      </c>
      <c r="AW130" s="13" t="s">
        <v>38</v>
      </c>
      <c r="AX130" s="13" t="s">
        <v>77</v>
      </c>
      <c r="AY130" s="235" t="s">
        <v>161</v>
      </c>
    </row>
    <row r="131" s="13" customFormat="1">
      <c r="A131" s="13"/>
      <c r="B131" s="224"/>
      <c r="C131" s="225"/>
      <c r="D131" s="226" t="s">
        <v>172</v>
      </c>
      <c r="E131" s="227" t="s">
        <v>21</v>
      </c>
      <c r="F131" s="228" t="s">
        <v>214</v>
      </c>
      <c r="G131" s="225"/>
      <c r="H131" s="229">
        <v>23.5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172</v>
      </c>
      <c r="AU131" s="235" t="s">
        <v>87</v>
      </c>
      <c r="AV131" s="13" t="s">
        <v>87</v>
      </c>
      <c r="AW131" s="13" t="s">
        <v>38</v>
      </c>
      <c r="AX131" s="13" t="s">
        <v>77</v>
      </c>
      <c r="AY131" s="235" t="s">
        <v>161</v>
      </c>
    </row>
    <row r="132" s="13" customFormat="1">
      <c r="A132" s="13"/>
      <c r="B132" s="224"/>
      <c r="C132" s="225"/>
      <c r="D132" s="226" t="s">
        <v>172</v>
      </c>
      <c r="E132" s="227" t="s">
        <v>21</v>
      </c>
      <c r="F132" s="228" t="s">
        <v>215</v>
      </c>
      <c r="G132" s="225"/>
      <c r="H132" s="229">
        <v>2.5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172</v>
      </c>
      <c r="AU132" s="235" t="s">
        <v>87</v>
      </c>
      <c r="AV132" s="13" t="s">
        <v>87</v>
      </c>
      <c r="AW132" s="13" t="s">
        <v>38</v>
      </c>
      <c r="AX132" s="13" t="s">
        <v>77</v>
      </c>
      <c r="AY132" s="235" t="s">
        <v>161</v>
      </c>
    </row>
    <row r="133" s="14" customFormat="1">
      <c r="A133" s="14"/>
      <c r="B133" s="236"/>
      <c r="C133" s="237"/>
      <c r="D133" s="226" t="s">
        <v>172</v>
      </c>
      <c r="E133" s="238" t="s">
        <v>21</v>
      </c>
      <c r="F133" s="239" t="s">
        <v>175</v>
      </c>
      <c r="G133" s="237"/>
      <c r="H133" s="240">
        <v>123.8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172</v>
      </c>
      <c r="AU133" s="246" t="s">
        <v>87</v>
      </c>
      <c r="AV133" s="14" t="s">
        <v>168</v>
      </c>
      <c r="AW133" s="14" t="s">
        <v>38</v>
      </c>
      <c r="AX133" s="14" t="s">
        <v>77</v>
      </c>
      <c r="AY133" s="246" t="s">
        <v>161</v>
      </c>
    </row>
    <row r="134" s="13" customFormat="1">
      <c r="A134" s="13"/>
      <c r="B134" s="224"/>
      <c r="C134" s="225"/>
      <c r="D134" s="226" t="s">
        <v>172</v>
      </c>
      <c r="E134" s="227" t="s">
        <v>21</v>
      </c>
      <c r="F134" s="228" t="s">
        <v>225</v>
      </c>
      <c r="G134" s="225"/>
      <c r="H134" s="229">
        <v>125.038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172</v>
      </c>
      <c r="AU134" s="235" t="s">
        <v>87</v>
      </c>
      <c r="AV134" s="13" t="s">
        <v>87</v>
      </c>
      <c r="AW134" s="13" t="s">
        <v>38</v>
      </c>
      <c r="AX134" s="13" t="s">
        <v>85</v>
      </c>
      <c r="AY134" s="235" t="s">
        <v>161</v>
      </c>
    </row>
    <row r="135" s="2" customFormat="1" ht="16.5" customHeight="1">
      <c r="A135" s="40"/>
      <c r="B135" s="41"/>
      <c r="C135" s="247" t="s">
        <v>179</v>
      </c>
      <c r="D135" s="247" t="s">
        <v>176</v>
      </c>
      <c r="E135" s="248" t="s">
        <v>226</v>
      </c>
      <c r="F135" s="249" t="s">
        <v>227</v>
      </c>
      <c r="G135" s="250" t="s">
        <v>199</v>
      </c>
      <c r="H135" s="251">
        <v>8.6999999999999993</v>
      </c>
      <c r="I135" s="252"/>
      <c r="J135" s="253">
        <f>ROUND(I135*H135,2)</f>
        <v>0</v>
      </c>
      <c r="K135" s="249" t="s">
        <v>21</v>
      </c>
      <c r="L135" s="254"/>
      <c r="M135" s="255" t="s">
        <v>21</v>
      </c>
      <c r="N135" s="256" t="s">
        <v>48</v>
      </c>
      <c r="O135" s="86"/>
      <c r="P135" s="215">
        <f>O135*H135</f>
        <v>0</v>
      </c>
      <c r="Q135" s="215">
        <v>0.0055999999999999999</v>
      </c>
      <c r="R135" s="215">
        <f>Q135*H135</f>
        <v>0.048719999999999992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179</v>
      </c>
      <c r="AT135" s="217" t="s">
        <v>176</v>
      </c>
      <c r="AU135" s="217" t="s">
        <v>87</v>
      </c>
      <c r="AY135" s="19" t="s">
        <v>161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85</v>
      </c>
      <c r="BK135" s="218">
        <f>ROUND(I135*H135,2)</f>
        <v>0</v>
      </c>
      <c r="BL135" s="19" t="s">
        <v>168</v>
      </c>
      <c r="BM135" s="217" t="s">
        <v>228</v>
      </c>
    </row>
    <row r="136" s="13" customFormat="1">
      <c r="A136" s="13"/>
      <c r="B136" s="224"/>
      <c r="C136" s="225"/>
      <c r="D136" s="226" t="s">
        <v>172</v>
      </c>
      <c r="E136" s="227" t="s">
        <v>21</v>
      </c>
      <c r="F136" s="228" t="s">
        <v>211</v>
      </c>
      <c r="G136" s="225"/>
      <c r="H136" s="229">
        <v>5.2999999999999998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172</v>
      </c>
      <c r="AU136" s="235" t="s">
        <v>87</v>
      </c>
      <c r="AV136" s="13" t="s">
        <v>87</v>
      </c>
      <c r="AW136" s="13" t="s">
        <v>38</v>
      </c>
      <c r="AX136" s="13" t="s">
        <v>77</v>
      </c>
      <c r="AY136" s="235" t="s">
        <v>161</v>
      </c>
    </row>
    <row r="137" s="13" customFormat="1">
      <c r="A137" s="13"/>
      <c r="B137" s="224"/>
      <c r="C137" s="225"/>
      <c r="D137" s="226" t="s">
        <v>172</v>
      </c>
      <c r="E137" s="227" t="s">
        <v>21</v>
      </c>
      <c r="F137" s="228" t="s">
        <v>212</v>
      </c>
      <c r="G137" s="225"/>
      <c r="H137" s="229">
        <v>3.3999999999999999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172</v>
      </c>
      <c r="AU137" s="235" t="s">
        <v>87</v>
      </c>
      <c r="AV137" s="13" t="s">
        <v>87</v>
      </c>
      <c r="AW137" s="13" t="s">
        <v>38</v>
      </c>
      <c r="AX137" s="13" t="s">
        <v>77</v>
      </c>
      <c r="AY137" s="235" t="s">
        <v>161</v>
      </c>
    </row>
    <row r="138" s="14" customFormat="1">
      <c r="A138" s="14"/>
      <c r="B138" s="236"/>
      <c r="C138" s="237"/>
      <c r="D138" s="226" t="s">
        <v>172</v>
      </c>
      <c r="E138" s="238" t="s">
        <v>21</v>
      </c>
      <c r="F138" s="239" t="s">
        <v>175</v>
      </c>
      <c r="G138" s="237"/>
      <c r="H138" s="240">
        <v>8.6999999999999993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172</v>
      </c>
      <c r="AU138" s="246" t="s">
        <v>87</v>
      </c>
      <c r="AV138" s="14" t="s">
        <v>168</v>
      </c>
      <c r="AW138" s="14" t="s">
        <v>38</v>
      </c>
      <c r="AX138" s="14" t="s">
        <v>85</v>
      </c>
      <c r="AY138" s="246" t="s">
        <v>161</v>
      </c>
    </row>
    <row r="139" s="2" customFormat="1" ht="16.5" customHeight="1">
      <c r="A139" s="40"/>
      <c r="B139" s="41"/>
      <c r="C139" s="247" t="s">
        <v>229</v>
      </c>
      <c r="D139" s="247" t="s">
        <v>176</v>
      </c>
      <c r="E139" s="248" t="s">
        <v>230</v>
      </c>
      <c r="F139" s="249" t="s">
        <v>231</v>
      </c>
      <c r="G139" s="250" t="s">
        <v>232</v>
      </c>
      <c r="H139" s="251">
        <v>3</v>
      </c>
      <c r="I139" s="252"/>
      <c r="J139" s="253">
        <f>ROUND(I139*H139,2)</f>
        <v>0</v>
      </c>
      <c r="K139" s="249" t="s">
        <v>21</v>
      </c>
      <c r="L139" s="254"/>
      <c r="M139" s="255" t="s">
        <v>21</v>
      </c>
      <c r="N139" s="256" t="s">
        <v>48</v>
      </c>
      <c r="O139" s="86"/>
      <c r="P139" s="215">
        <f>O139*H139</f>
        <v>0</v>
      </c>
      <c r="Q139" s="215">
        <v>0.023</v>
      </c>
      <c r="R139" s="215">
        <f>Q139*H139</f>
        <v>0.069000000000000006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179</v>
      </c>
      <c r="AT139" s="217" t="s">
        <v>176</v>
      </c>
      <c r="AU139" s="217" t="s">
        <v>87</v>
      </c>
      <c r="AY139" s="19" t="s">
        <v>161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85</v>
      </c>
      <c r="BK139" s="218">
        <f>ROUND(I139*H139,2)</f>
        <v>0</v>
      </c>
      <c r="BL139" s="19" t="s">
        <v>168</v>
      </c>
      <c r="BM139" s="217" t="s">
        <v>233</v>
      </c>
    </row>
    <row r="140" s="13" customFormat="1">
      <c r="A140" s="13"/>
      <c r="B140" s="224"/>
      <c r="C140" s="225"/>
      <c r="D140" s="226" t="s">
        <v>172</v>
      </c>
      <c r="E140" s="227" t="s">
        <v>21</v>
      </c>
      <c r="F140" s="228" t="s">
        <v>234</v>
      </c>
      <c r="G140" s="225"/>
      <c r="H140" s="229">
        <v>3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172</v>
      </c>
      <c r="AU140" s="235" t="s">
        <v>87</v>
      </c>
      <c r="AV140" s="13" t="s">
        <v>87</v>
      </c>
      <c r="AW140" s="13" t="s">
        <v>38</v>
      </c>
      <c r="AX140" s="13" t="s">
        <v>85</v>
      </c>
      <c r="AY140" s="235" t="s">
        <v>161</v>
      </c>
    </row>
    <row r="141" s="2" customFormat="1" ht="16.5" customHeight="1">
      <c r="A141" s="40"/>
      <c r="B141" s="41"/>
      <c r="C141" s="247" t="s">
        <v>235</v>
      </c>
      <c r="D141" s="247" t="s">
        <v>176</v>
      </c>
      <c r="E141" s="248" t="s">
        <v>236</v>
      </c>
      <c r="F141" s="249" t="s">
        <v>237</v>
      </c>
      <c r="G141" s="250" t="s">
        <v>199</v>
      </c>
      <c r="H141" s="251">
        <v>43</v>
      </c>
      <c r="I141" s="252"/>
      <c r="J141" s="253">
        <f>ROUND(I141*H141,2)</f>
        <v>0</v>
      </c>
      <c r="K141" s="249" t="s">
        <v>21</v>
      </c>
      <c r="L141" s="254"/>
      <c r="M141" s="255" t="s">
        <v>21</v>
      </c>
      <c r="N141" s="256" t="s">
        <v>48</v>
      </c>
      <c r="O141" s="86"/>
      <c r="P141" s="215">
        <f>O141*H141</f>
        <v>0</v>
      </c>
      <c r="Q141" s="215">
        <v>0.0055999999999999999</v>
      </c>
      <c r="R141" s="215">
        <f>Q141*H141</f>
        <v>0.24079999999999999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179</v>
      </c>
      <c r="AT141" s="217" t="s">
        <v>176</v>
      </c>
      <c r="AU141" s="217" t="s">
        <v>87</v>
      </c>
      <c r="AY141" s="19" t="s">
        <v>161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85</v>
      </c>
      <c r="BK141" s="218">
        <f>ROUND(I141*H141,2)</f>
        <v>0</v>
      </c>
      <c r="BL141" s="19" t="s">
        <v>168</v>
      </c>
      <c r="BM141" s="217" t="s">
        <v>238</v>
      </c>
    </row>
    <row r="142" s="13" customFormat="1">
      <c r="A142" s="13"/>
      <c r="B142" s="224"/>
      <c r="C142" s="225"/>
      <c r="D142" s="226" t="s">
        <v>172</v>
      </c>
      <c r="E142" s="227" t="s">
        <v>21</v>
      </c>
      <c r="F142" s="228" t="s">
        <v>204</v>
      </c>
      <c r="G142" s="225"/>
      <c r="H142" s="229">
        <v>2.8999999999999999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172</v>
      </c>
      <c r="AU142" s="235" t="s">
        <v>87</v>
      </c>
      <c r="AV142" s="13" t="s">
        <v>87</v>
      </c>
      <c r="AW142" s="13" t="s">
        <v>38</v>
      </c>
      <c r="AX142" s="13" t="s">
        <v>77</v>
      </c>
      <c r="AY142" s="235" t="s">
        <v>161</v>
      </c>
    </row>
    <row r="143" s="13" customFormat="1">
      <c r="A143" s="13"/>
      <c r="B143" s="224"/>
      <c r="C143" s="225"/>
      <c r="D143" s="226" t="s">
        <v>172</v>
      </c>
      <c r="E143" s="227" t="s">
        <v>21</v>
      </c>
      <c r="F143" s="228" t="s">
        <v>205</v>
      </c>
      <c r="G143" s="225"/>
      <c r="H143" s="229">
        <v>31.600000000000001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172</v>
      </c>
      <c r="AU143" s="235" t="s">
        <v>87</v>
      </c>
      <c r="AV143" s="13" t="s">
        <v>87</v>
      </c>
      <c r="AW143" s="13" t="s">
        <v>38</v>
      </c>
      <c r="AX143" s="13" t="s">
        <v>77</v>
      </c>
      <c r="AY143" s="235" t="s">
        <v>161</v>
      </c>
    </row>
    <row r="144" s="13" customFormat="1">
      <c r="A144" s="13"/>
      <c r="B144" s="224"/>
      <c r="C144" s="225"/>
      <c r="D144" s="226" t="s">
        <v>172</v>
      </c>
      <c r="E144" s="227" t="s">
        <v>21</v>
      </c>
      <c r="F144" s="228" t="s">
        <v>239</v>
      </c>
      <c r="G144" s="225"/>
      <c r="H144" s="229">
        <v>8.5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172</v>
      </c>
      <c r="AU144" s="235" t="s">
        <v>87</v>
      </c>
      <c r="AV144" s="13" t="s">
        <v>87</v>
      </c>
      <c r="AW144" s="13" t="s">
        <v>38</v>
      </c>
      <c r="AX144" s="13" t="s">
        <v>77</v>
      </c>
      <c r="AY144" s="235" t="s">
        <v>161</v>
      </c>
    </row>
    <row r="145" s="14" customFormat="1">
      <c r="A145" s="14"/>
      <c r="B145" s="236"/>
      <c r="C145" s="237"/>
      <c r="D145" s="226" t="s">
        <v>172</v>
      </c>
      <c r="E145" s="238" t="s">
        <v>21</v>
      </c>
      <c r="F145" s="239" t="s">
        <v>175</v>
      </c>
      <c r="G145" s="237"/>
      <c r="H145" s="240">
        <v>43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172</v>
      </c>
      <c r="AU145" s="246" t="s">
        <v>87</v>
      </c>
      <c r="AV145" s="14" t="s">
        <v>168</v>
      </c>
      <c r="AW145" s="14" t="s">
        <v>38</v>
      </c>
      <c r="AX145" s="14" t="s">
        <v>85</v>
      </c>
      <c r="AY145" s="246" t="s">
        <v>161</v>
      </c>
    </row>
    <row r="146" s="2" customFormat="1" ht="16.5" customHeight="1">
      <c r="A146" s="40"/>
      <c r="B146" s="41"/>
      <c r="C146" s="247" t="s">
        <v>240</v>
      </c>
      <c r="D146" s="247" t="s">
        <v>176</v>
      </c>
      <c r="E146" s="248" t="s">
        <v>241</v>
      </c>
      <c r="F146" s="249" t="s">
        <v>242</v>
      </c>
      <c r="G146" s="250" t="s">
        <v>232</v>
      </c>
      <c r="H146" s="251">
        <v>2</v>
      </c>
      <c r="I146" s="252"/>
      <c r="J146" s="253">
        <f>ROUND(I146*H146,2)</f>
        <v>0</v>
      </c>
      <c r="K146" s="249" t="s">
        <v>21</v>
      </c>
      <c r="L146" s="254"/>
      <c r="M146" s="255" t="s">
        <v>21</v>
      </c>
      <c r="N146" s="256" t="s">
        <v>48</v>
      </c>
      <c r="O146" s="86"/>
      <c r="P146" s="215">
        <f>O146*H146</f>
        <v>0</v>
      </c>
      <c r="Q146" s="215">
        <v>0.0051999999999999998</v>
      </c>
      <c r="R146" s="215">
        <f>Q146*H146</f>
        <v>0.0104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179</v>
      </c>
      <c r="AT146" s="217" t="s">
        <v>176</v>
      </c>
      <c r="AU146" s="217" t="s">
        <v>87</v>
      </c>
      <c r="AY146" s="19" t="s">
        <v>161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85</v>
      </c>
      <c r="BK146" s="218">
        <f>ROUND(I146*H146,2)</f>
        <v>0</v>
      </c>
      <c r="BL146" s="19" t="s">
        <v>168</v>
      </c>
      <c r="BM146" s="217" t="s">
        <v>243</v>
      </c>
    </row>
    <row r="147" s="13" customFormat="1">
      <c r="A147" s="13"/>
      <c r="B147" s="224"/>
      <c r="C147" s="225"/>
      <c r="D147" s="226" t="s">
        <v>172</v>
      </c>
      <c r="E147" s="227" t="s">
        <v>21</v>
      </c>
      <c r="F147" s="228" t="s">
        <v>244</v>
      </c>
      <c r="G147" s="225"/>
      <c r="H147" s="229">
        <v>1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172</v>
      </c>
      <c r="AU147" s="235" t="s">
        <v>87</v>
      </c>
      <c r="AV147" s="13" t="s">
        <v>87</v>
      </c>
      <c r="AW147" s="13" t="s">
        <v>38</v>
      </c>
      <c r="AX147" s="13" t="s">
        <v>77</v>
      </c>
      <c r="AY147" s="235" t="s">
        <v>161</v>
      </c>
    </row>
    <row r="148" s="13" customFormat="1">
      <c r="A148" s="13"/>
      <c r="B148" s="224"/>
      <c r="C148" s="225"/>
      <c r="D148" s="226" t="s">
        <v>172</v>
      </c>
      <c r="E148" s="227" t="s">
        <v>21</v>
      </c>
      <c r="F148" s="228" t="s">
        <v>245</v>
      </c>
      <c r="G148" s="225"/>
      <c r="H148" s="229">
        <v>1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172</v>
      </c>
      <c r="AU148" s="235" t="s">
        <v>87</v>
      </c>
      <c r="AV148" s="13" t="s">
        <v>87</v>
      </c>
      <c r="AW148" s="13" t="s">
        <v>38</v>
      </c>
      <c r="AX148" s="13" t="s">
        <v>77</v>
      </c>
      <c r="AY148" s="235" t="s">
        <v>161</v>
      </c>
    </row>
    <row r="149" s="14" customFormat="1">
      <c r="A149" s="14"/>
      <c r="B149" s="236"/>
      <c r="C149" s="237"/>
      <c r="D149" s="226" t="s">
        <v>172</v>
      </c>
      <c r="E149" s="238" t="s">
        <v>21</v>
      </c>
      <c r="F149" s="239" t="s">
        <v>175</v>
      </c>
      <c r="G149" s="237"/>
      <c r="H149" s="240">
        <v>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172</v>
      </c>
      <c r="AU149" s="246" t="s">
        <v>87</v>
      </c>
      <c r="AV149" s="14" t="s">
        <v>168</v>
      </c>
      <c r="AW149" s="14" t="s">
        <v>38</v>
      </c>
      <c r="AX149" s="14" t="s">
        <v>85</v>
      </c>
      <c r="AY149" s="246" t="s">
        <v>161</v>
      </c>
    </row>
    <row r="150" s="2" customFormat="1" ht="16.5" customHeight="1">
      <c r="A150" s="40"/>
      <c r="B150" s="41"/>
      <c r="C150" s="247" t="s">
        <v>246</v>
      </c>
      <c r="D150" s="247" t="s">
        <v>176</v>
      </c>
      <c r="E150" s="248" t="s">
        <v>247</v>
      </c>
      <c r="F150" s="249" t="s">
        <v>248</v>
      </c>
      <c r="G150" s="250" t="s">
        <v>232</v>
      </c>
      <c r="H150" s="251">
        <v>2</v>
      </c>
      <c r="I150" s="252"/>
      <c r="J150" s="253">
        <f>ROUND(I150*H150,2)</f>
        <v>0</v>
      </c>
      <c r="K150" s="249" t="s">
        <v>21</v>
      </c>
      <c r="L150" s="254"/>
      <c r="M150" s="255" t="s">
        <v>21</v>
      </c>
      <c r="N150" s="256" t="s">
        <v>48</v>
      </c>
      <c r="O150" s="86"/>
      <c r="P150" s="215">
        <f>O150*H150</f>
        <v>0</v>
      </c>
      <c r="Q150" s="215">
        <v>0.023</v>
      </c>
      <c r="R150" s="215">
        <f>Q150*H150</f>
        <v>0.045999999999999999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179</v>
      </c>
      <c r="AT150" s="217" t="s">
        <v>176</v>
      </c>
      <c r="AU150" s="217" t="s">
        <v>87</v>
      </c>
      <c r="AY150" s="19" t="s">
        <v>161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85</v>
      </c>
      <c r="BK150" s="218">
        <f>ROUND(I150*H150,2)</f>
        <v>0</v>
      </c>
      <c r="BL150" s="19" t="s">
        <v>168</v>
      </c>
      <c r="BM150" s="217" t="s">
        <v>249</v>
      </c>
    </row>
    <row r="151" s="13" customFormat="1">
      <c r="A151" s="13"/>
      <c r="B151" s="224"/>
      <c r="C151" s="225"/>
      <c r="D151" s="226" t="s">
        <v>172</v>
      </c>
      <c r="E151" s="227" t="s">
        <v>21</v>
      </c>
      <c r="F151" s="228" t="s">
        <v>250</v>
      </c>
      <c r="G151" s="225"/>
      <c r="H151" s="229">
        <v>2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172</v>
      </c>
      <c r="AU151" s="235" t="s">
        <v>87</v>
      </c>
      <c r="AV151" s="13" t="s">
        <v>87</v>
      </c>
      <c r="AW151" s="13" t="s">
        <v>38</v>
      </c>
      <c r="AX151" s="13" t="s">
        <v>85</v>
      </c>
      <c r="AY151" s="235" t="s">
        <v>161</v>
      </c>
    </row>
    <row r="152" s="2" customFormat="1" ht="21.75" customHeight="1">
      <c r="A152" s="40"/>
      <c r="B152" s="41"/>
      <c r="C152" s="247" t="s">
        <v>251</v>
      </c>
      <c r="D152" s="247" t="s">
        <v>176</v>
      </c>
      <c r="E152" s="248" t="s">
        <v>252</v>
      </c>
      <c r="F152" s="249" t="s">
        <v>253</v>
      </c>
      <c r="G152" s="250" t="s">
        <v>232</v>
      </c>
      <c r="H152" s="251">
        <v>1</v>
      </c>
      <c r="I152" s="252"/>
      <c r="J152" s="253">
        <f>ROUND(I152*H152,2)</f>
        <v>0</v>
      </c>
      <c r="K152" s="249" t="s">
        <v>21</v>
      </c>
      <c r="L152" s="254"/>
      <c r="M152" s="255" t="s">
        <v>21</v>
      </c>
      <c r="N152" s="256" t="s">
        <v>48</v>
      </c>
      <c r="O152" s="86"/>
      <c r="P152" s="215">
        <f>O152*H152</f>
        <v>0</v>
      </c>
      <c r="Q152" s="215">
        <v>0.042099999999999999</v>
      </c>
      <c r="R152" s="215">
        <f>Q152*H152</f>
        <v>0.042099999999999999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179</v>
      </c>
      <c r="AT152" s="217" t="s">
        <v>176</v>
      </c>
      <c r="AU152" s="217" t="s">
        <v>87</v>
      </c>
      <c r="AY152" s="19" t="s">
        <v>161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85</v>
      </c>
      <c r="BK152" s="218">
        <f>ROUND(I152*H152,2)</f>
        <v>0</v>
      </c>
      <c r="BL152" s="19" t="s">
        <v>168</v>
      </c>
      <c r="BM152" s="217" t="s">
        <v>254</v>
      </c>
    </row>
    <row r="153" s="13" customFormat="1">
      <c r="A153" s="13"/>
      <c r="B153" s="224"/>
      <c r="C153" s="225"/>
      <c r="D153" s="226" t="s">
        <v>172</v>
      </c>
      <c r="E153" s="227" t="s">
        <v>21</v>
      </c>
      <c r="F153" s="228" t="s">
        <v>255</v>
      </c>
      <c r="G153" s="225"/>
      <c r="H153" s="229">
        <v>1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172</v>
      </c>
      <c r="AU153" s="235" t="s">
        <v>87</v>
      </c>
      <c r="AV153" s="13" t="s">
        <v>87</v>
      </c>
      <c r="AW153" s="13" t="s">
        <v>38</v>
      </c>
      <c r="AX153" s="13" t="s">
        <v>85</v>
      </c>
      <c r="AY153" s="235" t="s">
        <v>161</v>
      </c>
    </row>
    <row r="154" s="2" customFormat="1" ht="16.5" customHeight="1">
      <c r="A154" s="40"/>
      <c r="B154" s="41"/>
      <c r="C154" s="247" t="s">
        <v>256</v>
      </c>
      <c r="D154" s="247" t="s">
        <v>176</v>
      </c>
      <c r="E154" s="248" t="s">
        <v>257</v>
      </c>
      <c r="F154" s="249" t="s">
        <v>258</v>
      </c>
      <c r="G154" s="250" t="s">
        <v>232</v>
      </c>
      <c r="H154" s="251">
        <v>2</v>
      </c>
      <c r="I154" s="252"/>
      <c r="J154" s="253">
        <f>ROUND(I154*H154,2)</f>
        <v>0</v>
      </c>
      <c r="K154" s="249" t="s">
        <v>21</v>
      </c>
      <c r="L154" s="254"/>
      <c r="M154" s="255" t="s">
        <v>21</v>
      </c>
      <c r="N154" s="256" t="s">
        <v>48</v>
      </c>
      <c r="O154" s="86"/>
      <c r="P154" s="215">
        <f>O154*H154</f>
        <v>0</v>
      </c>
      <c r="Q154" s="215">
        <v>0.042099999999999999</v>
      </c>
      <c r="R154" s="215">
        <f>Q154*H154</f>
        <v>0.084199999999999997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179</v>
      </c>
      <c r="AT154" s="217" t="s">
        <v>176</v>
      </c>
      <c r="AU154" s="217" t="s">
        <v>87</v>
      </c>
      <c r="AY154" s="19" t="s">
        <v>161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85</v>
      </c>
      <c r="BK154" s="218">
        <f>ROUND(I154*H154,2)</f>
        <v>0</v>
      </c>
      <c r="BL154" s="19" t="s">
        <v>168</v>
      </c>
      <c r="BM154" s="217" t="s">
        <v>259</v>
      </c>
    </row>
    <row r="155" s="13" customFormat="1">
      <c r="A155" s="13"/>
      <c r="B155" s="224"/>
      <c r="C155" s="225"/>
      <c r="D155" s="226" t="s">
        <v>172</v>
      </c>
      <c r="E155" s="227" t="s">
        <v>21</v>
      </c>
      <c r="F155" s="228" t="s">
        <v>260</v>
      </c>
      <c r="G155" s="225"/>
      <c r="H155" s="229">
        <v>2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172</v>
      </c>
      <c r="AU155" s="235" t="s">
        <v>87</v>
      </c>
      <c r="AV155" s="13" t="s">
        <v>87</v>
      </c>
      <c r="AW155" s="13" t="s">
        <v>38</v>
      </c>
      <c r="AX155" s="13" t="s">
        <v>85</v>
      </c>
      <c r="AY155" s="235" t="s">
        <v>161</v>
      </c>
    </row>
    <row r="156" s="2" customFormat="1" ht="55.5" customHeight="1">
      <c r="A156" s="40"/>
      <c r="B156" s="41"/>
      <c r="C156" s="206" t="s">
        <v>8</v>
      </c>
      <c r="D156" s="206" t="s">
        <v>163</v>
      </c>
      <c r="E156" s="207" t="s">
        <v>261</v>
      </c>
      <c r="F156" s="208" t="s">
        <v>262</v>
      </c>
      <c r="G156" s="209" t="s">
        <v>199</v>
      </c>
      <c r="H156" s="210">
        <v>18.800000000000001</v>
      </c>
      <c r="I156" s="211"/>
      <c r="J156" s="212">
        <f>ROUND(I156*H156,2)</f>
        <v>0</v>
      </c>
      <c r="K156" s="208" t="s">
        <v>200</v>
      </c>
      <c r="L156" s="46"/>
      <c r="M156" s="213" t="s">
        <v>21</v>
      </c>
      <c r="N156" s="214" t="s">
        <v>48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168</v>
      </c>
      <c r="AT156" s="217" t="s">
        <v>163</v>
      </c>
      <c r="AU156" s="217" t="s">
        <v>87</v>
      </c>
      <c r="AY156" s="19" t="s">
        <v>161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85</v>
      </c>
      <c r="BK156" s="218">
        <f>ROUND(I156*H156,2)</f>
        <v>0</v>
      </c>
      <c r="BL156" s="19" t="s">
        <v>168</v>
      </c>
      <c r="BM156" s="217" t="s">
        <v>263</v>
      </c>
    </row>
    <row r="157" s="2" customFormat="1">
      <c r="A157" s="40"/>
      <c r="B157" s="41"/>
      <c r="C157" s="42"/>
      <c r="D157" s="219" t="s">
        <v>170</v>
      </c>
      <c r="E157" s="42"/>
      <c r="F157" s="220" t="s">
        <v>264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170</v>
      </c>
      <c r="AU157" s="19" t="s">
        <v>87</v>
      </c>
    </row>
    <row r="158" s="13" customFormat="1">
      <c r="A158" s="13"/>
      <c r="B158" s="224"/>
      <c r="C158" s="225"/>
      <c r="D158" s="226" t="s">
        <v>172</v>
      </c>
      <c r="E158" s="227" t="s">
        <v>21</v>
      </c>
      <c r="F158" s="228" t="s">
        <v>265</v>
      </c>
      <c r="G158" s="225"/>
      <c r="H158" s="229">
        <v>18.800000000000001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172</v>
      </c>
      <c r="AU158" s="235" t="s">
        <v>87</v>
      </c>
      <c r="AV158" s="13" t="s">
        <v>87</v>
      </c>
      <c r="AW158" s="13" t="s">
        <v>38</v>
      </c>
      <c r="AX158" s="13" t="s">
        <v>85</v>
      </c>
      <c r="AY158" s="235" t="s">
        <v>161</v>
      </c>
    </row>
    <row r="159" s="2" customFormat="1" ht="16.5" customHeight="1">
      <c r="A159" s="40"/>
      <c r="B159" s="41"/>
      <c r="C159" s="247" t="s">
        <v>266</v>
      </c>
      <c r="D159" s="247" t="s">
        <v>176</v>
      </c>
      <c r="E159" s="248" t="s">
        <v>267</v>
      </c>
      <c r="F159" s="249" t="s">
        <v>268</v>
      </c>
      <c r="G159" s="250" t="s">
        <v>199</v>
      </c>
      <c r="H159" s="251">
        <v>18.988</v>
      </c>
      <c r="I159" s="252"/>
      <c r="J159" s="253">
        <f>ROUND(I159*H159,2)</f>
        <v>0</v>
      </c>
      <c r="K159" s="249" t="s">
        <v>21</v>
      </c>
      <c r="L159" s="254"/>
      <c r="M159" s="255" t="s">
        <v>21</v>
      </c>
      <c r="N159" s="256" t="s">
        <v>48</v>
      </c>
      <c r="O159" s="86"/>
      <c r="P159" s="215">
        <f>O159*H159</f>
        <v>0</v>
      </c>
      <c r="Q159" s="215">
        <v>0.0055999999999999999</v>
      </c>
      <c r="R159" s="215">
        <f>Q159*H159</f>
        <v>0.10633279999999999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179</v>
      </c>
      <c r="AT159" s="217" t="s">
        <v>176</v>
      </c>
      <c r="AU159" s="217" t="s">
        <v>87</v>
      </c>
      <c r="AY159" s="19" t="s">
        <v>161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85</v>
      </c>
      <c r="BK159" s="218">
        <f>ROUND(I159*H159,2)</f>
        <v>0</v>
      </c>
      <c r="BL159" s="19" t="s">
        <v>168</v>
      </c>
      <c r="BM159" s="217" t="s">
        <v>269</v>
      </c>
    </row>
    <row r="160" s="13" customFormat="1">
      <c r="A160" s="13"/>
      <c r="B160" s="224"/>
      <c r="C160" s="225"/>
      <c r="D160" s="226" t="s">
        <v>172</v>
      </c>
      <c r="E160" s="227" t="s">
        <v>21</v>
      </c>
      <c r="F160" s="228" t="s">
        <v>270</v>
      </c>
      <c r="G160" s="225"/>
      <c r="H160" s="229">
        <v>18.988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172</v>
      </c>
      <c r="AU160" s="235" t="s">
        <v>87</v>
      </c>
      <c r="AV160" s="13" t="s">
        <v>87</v>
      </c>
      <c r="AW160" s="13" t="s">
        <v>38</v>
      </c>
      <c r="AX160" s="13" t="s">
        <v>85</v>
      </c>
      <c r="AY160" s="235" t="s">
        <v>161</v>
      </c>
    </row>
    <row r="161" s="2" customFormat="1" ht="55.5" customHeight="1">
      <c r="A161" s="40"/>
      <c r="B161" s="41"/>
      <c r="C161" s="206" t="s">
        <v>271</v>
      </c>
      <c r="D161" s="206" t="s">
        <v>163</v>
      </c>
      <c r="E161" s="207" t="s">
        <v>272</v>
      </c>
      <c r="F161" s="208" t="s">
        <v>273</v>
      </c>
      <c r="G161" s="209" t="s">
        <v>199</v>
      </c>
      <c r="H161" s="210">
        <v>0.5</v>
      </c>
      <c r="I161" s="211"/>
      <c r="J161" s="212">
        <f>ROUND(I161*H161,2)</f>
        <v>0</v>
      </c>
      <c r="K161" s="208" t="s">
        <v>200</v>
      </c>
      <c r="L161" s="46"/>
      <c r="M161" s="213" t="s">
        <v>21</v>
      </c>
      <c r="N161" s="214" t="s">
        <v>48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168</v>
      </c>
      <c r="AT161" s="217" t="s">
        <v>163</v>
      </c>
      <c r="AU161" s="217" t="s">
        <v>87</v>
      </c>
      <c r="AY161" s="19" t="s">
        <v>161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85</v>
      </c>
      <c r="BK161" s="218">
        <f>ROUND(I161*H161,2)</f>
        <v>0</v>
      </c>
      <c r="BL161" s="19" t="s">
        <v>168</v>
      </c>
      <c r="BM161" s="217" t="s">
        <v>274</v>
      </c>
    </row>
    <row r="162" s="2" customFormat="1">
      <c r="A162" s="40"/>
      <c r="B162" s="41"/>
      <c r="C162" s="42"/>
      <c r="D162" s="219" t="s">
        <v>170</v>
      </c>
      <c r="E162" s="42"/>
      <c r="F162" s="220" t="s">
        <v>275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170</v>
      </c>
      <c r="AU162" s="19" t="s">
        <v>87</v>
      </c>
    </row>
    <row r="163" s="13" customFormat="1">
      <c r="A163" s="13"/>
      <c r="B163" s="224"/>
      <c r="C163" s="225"/>
      <c r="D163" s="226" t="s">
        <v>172</v>
      </c>
      <c r="E163" s="227" t="s">
        <v>21</v>
      </c>
      <c r="F163" s="228" t="s">
        <v>276</v>
      </c>
      <c r="G163" s="225"/>
      <c r="H163" s="229">
        <v>0.5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172</v>
      </c>
      <c r="AU163" s="235" t="s">
        <v>87</v>
      </c>
      <c r="AV163" s="13" t="s">
        <v>87</v>
      </c>
      <c r="AW163" s="13" t="s">
        <v>38</v>
      </c>
      <c r="AX163" s="13" t="s">
        <v>85</v>
      </c>
      <c r="AY163" s="235" t="s">
        <v>161</v>
      </c>
    </row>
    <row r="164" s="2" customFormat="1" ht="16.5" customHeight="1">
      <c r="A164" s="40"/>
      <c r="B164" s="41"/>
      <c r="C164" s="247" t="s">
        <v>277</v>
      </c>
      <c r="D164" s="247" t="s">
        <v>176</v>
      </c>
      <c r="E164" s="248" t="s">
        <v>278</v>
      </c>
      <c r="F164" s="249" t="s">
        <v>279</v>
      </c>
      <c r="G164" s="250" t="s">
        <v>232</v>
      </c>
      <c r="H164" s="251">
        <v>1</v>
      </c>
      <c r="I164" s="252"/>
      <c r="J164" s="253">
        <f>ROUND(I164*H164,2)</f>
        <v>0</v>
      </c>
      <c r="K164" s="249" t="s">
        <v>21</v>
      </c>
      <c r="L164" s="254"/>
      <c r="M164" s="255" t="s">
        <v>21</v>
      </c>
      <c r="N164" s="256" t="s">
        <v>48</v>
      </c>
      <c r="O164" s="86"/>
      <c r="P164" s="215">
        <f>O164*H164</f>
        <v>0</v>
      </c>
      <c r="Q164" s="215">
        <v>0.042099999999999999</v>
      </c>
      <c r="R164" s="215">
        <f>Q164*H164</f>
        <v>0.042099999999999999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179</v>
      </c>
      <c r="AT164" s="217" t="s">
        <v>176</v>
      </c>
      <c r="AU164" s="217" t="s">
        <v>87</v>
      </c>
      <c r="AY164" s="19" t="s">
        <v>161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85</v>
      </c>
      <c r="BK164" s="218">
        <f>ROUND(I164*H164,2)</f>
        <v>0</v>
      </c>
      <c r="BL164" s="19" t="s">
        <v>168</v>
      </c>
      <c r="BM164" s="217" t="s">
        <v>280</v>
      </c>
    </row>
    <row r="165" s="13" customFormat="1">
      <c r="A165" s="13"/>
      <c r="B165" s="224"/>
      <c r="C165" s="225"/>
      <c r="D165" s="226" t="s">
        <v>172</v>
      </c>
      <c r="E165" s="227" t="s">
        <v>21</v>
      </c>
      <c r="F165" s="228" t="s">
        <v>281</v>
      </c>
      <c r="G165" s="225"/>
      <c r="H165" s="229">
        <v>1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172</v>
      </c>
      <c r="AU165" s="235" t="s">
        <v>87</v>
      </c>
      <c r="AV165" s="13" t="s">
        <v>87</v>
      </c>
      <c r="AW165" s="13" t="s">
        <v>38</v>
      </c>
      <c r="AX165" s="13" t="s">
        <v>85</v>
      </c>
      <c r="AY165" s="235" t="s">
        <v>161</v>
      </c>
    </row>
    <row r="166" s="2" customFormat="1" ht="55.5" customHeight="1">
      <c r="A166" s="40"/>
      <c r="B166" s="41"/>
      <c r="C166" s="206" t="s">
        <v>282</v>
      </c>
      <c r="D166" s="206" t="s">
        <v>163</v>
      </c>
      <c r="E166" s="207" t="s">
        <v>283</v>
      </c>
      <c r="F166" s="208" t="s">
        <v>284</v>
      </c>
      <c r="G166" s="209" t="s">
        <v>199</v>
      </c>
      <c r="H166" s="210">
        <v>0.69999999999999996</v>
      </c>
      <c r="I166" s="211"/>
      <c r="J166" s="212">
        <f>ROUND(I166*H166,2)</f>
        <v>0</v>
      </c>
      <c r="K166" s="208" t="s">
        <v>200</v>
      </c>
      <c r="L166" s="46"/>
      <c r="M166" s="213" t="s">
        <v>21</v>
      </c>
      <c r="N166" s="214" t="s">
        <v>48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168</v>
      </c>
      <c r="AT166" s="217" t="s">
        <v>163</v>
      </c>
      <c r="AU166" s="217" t="s">
        <v>87</v>
      </c>
      <c r="AY166" s="19" t="s">
        <v>161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85</v>
      </c>
      <c r="BK166" s="218">
        <f>ROUND(I166*H166,2)</f>
        <v>0</v>
      </c>
      <c r="BL166" s="19" t="s">
        <v>168</v>
      </c>
      <c r="BM166" s="217" t="s">
        <v>285</v>
      </c>
    </row>
    <row r="167" s="2" customFormat="1">
      <c r="A167" s="40"/>
      <c r="B167" s="41"/>
      <c r="C167" s="42"/>
      <c r="D167" s="219" t="s">
        <v>170</v>
      </c>
      <c r="E167" s="42"/>
      <c r="F167" s="220" t="s">
        <v>286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170</v>
      </c>
      <c r="AU167" s="19" t="s">
        <v>87</v>
      </c>
    </row>
    <row r="168" s="13" customFormat="1">
      <c r="A168" s="13"/>
      <c r="B168" s="224"/>
      <c r="C168" s="225"/>
      <c r="D168" s="226" t="s">
        <v>172</v>
      </c>
      <c r="E168" s="227" t="s">
        <v>21</v>
      </c>
      <c r="F168" s="228" t="s">
        <v>287</v>
      </c>
      <c r="G168" s="225"/>
      <c r="H168" s="229">
        <v>0.69999999999999996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172</v>
      </c>
      <c r="AU168" s="235" t="s">
        <v>87</v>
      </c>
      <c r="AV168" s="13" t="s">
        <v>87</v>
      </c>
      <c r="AW168" s="13" t="s">
        <v>38</v>
      </c>
      <c r="AX168" s="13" t="s">
        <v>85</v>
      </c>
      <c r="AY168" s="235" t="s">
        <v>161</v>
      </c>
    </row>
    <row r="169" s="2" customFormat="1" ht="16.5" customHeight="1">
      <c r="A169" s="40"/>
      <c r="B169" s="41"/>
      <c r="C169" s="247" t="s">
        <v>288</v>
      </c>
      <c r="D169" s="247" t="s">
        <v>176</v>
      </c>
      <c r="E169" s="248" t="s">
        <v>289</v>
      </c>
      <c r="F169" s="249" t="s">
        <v>290</v>
      </c>
      <c r="G169" s="250" t="s">
        <v>232</v>
      </c>
      <c r="H169" s="251">
        <v>0.69999999999999996</v>
      </c>
      <c r="I169" s="252"/>
      <c r="J169" s="253">
        <f>ROUND(I169*H169,2)</f>
        <v>0</v>
      </c>
      <c r="K169" s="249" t="s">
        <v>21</v>
      </c>
      <c r="L169" s="254"/>
      <c r="M169" s="255" t="s">
        <v>21</v>
      </c>
      <c r="N169" s="256" t="s">
        <v>48</v>
      </c>
      <c r="O169" s="86"/>
      <c r="P169" s="215">
        <f>O169*H169</f>
        <v>0</v>
      </c>
      <c r="Q169" s="215">
        <v>0.042099999999999999</v>
      </c>
      <c r="R169" s="215">
        <f>Q169*H169</f>
        <v>0.029469999999999996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179</v>
      </c>
      <c r="AT169" s="217" t="s">
        <v>176</v>
      </c>
      <c r="AU169" s="217" t="s">
        <v>87</v>
      </c>
      <c r="AY169" s="19" t="s">
        <v>161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85</v>
      </c>
      <c r="BK169" s="218">
        <f>ROUND(I169*H169,2)</f>
        <v>0</v>
      </c>
      <c r="BL169" s="19" t="s">
        <v>168</v>
      </c>
      <c r="BM169" s="217" t="s">
        <v>291</v>
      </c>
    </row>
    <row r="170" s="13" customFormat="1">
      <c r="A170" s="13"/>
      <c r="B170" s="224"/>
      <c r="C170" s="225"/>
      <c r="D170" s="226" t="s">
        <v>172</v>
      </c>
      <c r="E170" s="227" t="s">
        <v>21</v>
      </c>
      <c r="F170" s="228" t="s">
        <v>287</v>
      </c>
      <c r="G170" s="225"/>
      <c r="H170" s="229">
        <v>0.69999999999999996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172</v>
      </c>
      <c r="AU170" s="235" t="s">
        <v>87</v>
      </c>
      <c r="AV170" s="13" t="s">
        <v>87</v>
      </c>
      <c r="AW170" s="13" t="s">
        <v>38</v>
      </c>
      <c r="AX170" s="13" t="s">
        <v>85</v>
      </c>
      <c r="AY170" s="235" t="s">
        <v>161</v>
      </c>
    </row>
    <row r="171" s="12" customFormat="1" ht="22.8" customHeight="1">
      <c r="A171" s="12"/>
      <c r="B171" s="190"/>
      <c r="C171" s="191"/>
      <c r="D171" s="192" t="s">
        <v>76</v>
      </c>
      <c r="E171" s="204" t="s">
        <v>179</v>
      </c>
      <c r="F171" s="204" t="s">
        <v>292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SUM(P172:P217)</f>
        <v>0</v>
      </c>
      <c r="Q171" s="198"/>
      <c r="R171" s="199">
        <f>SUM(R172:R217)</f>
        <v>0.54029316000000005</v>
      </c>
      <c r="S171" s="198"/>
      <c r="T171" s="200">
        <f>SUM(T172:T217)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85</v>
      </c>
      <c r="AT171" s="202" t="s">
        <v>76</v>
      </c>
      <c r="AU171" s="202" t="s">
        <v>85</v>
      </c>
      <c r="AY171" s="201" t="s">
        <v>161</v>
      </c>
      <c r="BK171" s="203">
        <f>SUM(BK172:BK217)</f>
        <v>0</v>
      </c>
    </row>
    <row r="172" s="2" customFormat="1" ht="21.75" customHeight="1">
      <c r="A172" s="40"/>
      <c r="B172" s="41"/>
      <c r="C172" s="206" t="s">
        <v>7</v>
      </c>
      <c r="D172" s="206" t="s">
        <v>163</v>
      </c>
      <c r="E172" s="207" t="s">
        <v>293</v>
      </c>
      <c r="F172" s="208" t="s">
        <v>294</v>
      </c>
      <c r="G172" s="209" t="s">
        <v>232</v>
      </c>
      <c r="H172" s="210">
        <v>6</v>
      </c>
      <c r="I172" s="211"/>
      <c r="J172" s="212">
        <f>ROUND(I172*H172,2)</f>
        <v>0</v>
      </c>
      <c r="K172" s="208" t="s">
        <v>167</v>
      </c>
      <c r="L172" s="46"/>
      <c r="M172" s="213" t="s">
        <v>21</v>
      </c>
      <c r="N172" s="214" t="s">
        <v>48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168</v>
      </c>
      <c r="AT172" s="217" t="s">
        <v>163</v>
      </c>
      <c r="AU172" s="217" t="s">
        <v>87</v>
      </c>
      <c r="AY172" s="19" t="s">
        <v>161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85</v>
      </c>
      <c r="BK172" s="218">
        <f>ROUND(I172*H172,2)</f>
        <v>0</v>
      </c>
      <c r="BL172" s="19" t="s">
        <v>168</v>
      </c>
      <c r="BM172" s="217" t="s">
        <v>295</v>
      </c>
    </row>
    <row r="173" s="2" customFormat="1">
      <c r="A173" s="40"/>
      <c r="B173" s="41"/>
      <c r="C173" s="42"/>
      <c r="D173" s="219" t="s">
        <v>170</v>
      </c>
      <c r="E173" s="42"/>
      <c r="F173" s="220" t="s">
        <v>296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170</v>
      </c>
      <c r="AU173" s="19" t="s">
        <v>87</v>
      </c>
    </row>
    <row r="174" s="13" customFormat="1">
      <c r="A174" s="13"/>
      <c r="B174" s="224"/>
      <c r="C174" s="225"/>
      <c r="D174" s="226" t="s">
        <v>172</v>
      </c>
      <c r="E174" s="227" t="s">
        <v>21</v>
      </c>
      <c r="F174" s="228" t="s">
        <v>297</v>
      </c>
      <c r="G174" s="225"/>
      <c r="H174" s="229">
        <v>1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172</v>
      </c>
      <c r="AU174" s="235" t="s">
        <v>87</v>
      </c>
      <c r="AV174" s="13" t="s">
        <v>87</v>
      </c>
      <c r="AW174" s="13" t="s">
        <v>38</v>
      </c>
      <c r="AX174" s="13" t="s">
        <v>77</v>
      </c>
      <c r="AY174" s="235" t="s">
        <v>161</v>
      </c>
    </row>
    <row r="175" s="13" customFormat="1">
      <c r="A175" s="13"/>
      <c r="B175" s="224"/>
      <c r="C175" s="225"/>
      <c r="D175" s="226" t="s">
        <v>172</v>
      </c>
      <c r="E175" s="227" t="s">
        <v>21</v>
      </c>
      <c r="F175" s="228" t="s">
        <v>298</v>
      </c>
      <c r="G175" s="225"/>
      <c r="H175" s="229">
        <v>1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172</v>
      </c>
      <c r="AU175" s="235" t="s">
        <v>87</v>
      </c>
      <c r="AV175" s="13" t="s">
        <v>87</v>
      </c>
      <c r="AW175" s="13" t="s">
        <v>38</v>
      </c>
      <c r="AX175" s="13" t="s">
        <v>77</v>
      </c>
      <c r="AY175" s="235" t="s">
        <v>161</v>
      </c>
    </row>
    <row r="176" s="13" customFormat="1">
      <c r="A176" s="13"/>
      <c r="B176" s="224"/>
      <c r="C176" s="225"/>
      <c r="D176" s="226" t="s">
        <v>172</v>
      </c>
      <c r="E176" s="227" t="s">
        <v>21</v>
      </c>
      <c r="F176" s="228" t="s">
        <v>299</v>
      </c>
      <c r="G176" s="225"/>
      <c r="H176" s="229">
        <v>1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172</v>
      </c>
      <c r="AU176" s="235" t="s">
        <v>87</v>
      </c>
      <c r="AV176" s="13" t="s">
        <v>87</v>
      </c>
      <c r="AW176" s="13" t="s">
        <v>38</v>
      </c>
      <c r="AX176" s="13" t="s">
        <v>77</v>
      </c>
      <c r="AY176" s="235" t="s">
        <v>161</v>
      </c>
    </row>
    <row r="177" s="13" customFormat="1">
      <c r="A177" s="13"/>
      <c r="B177" s="224"/>
      <c r="C177" s="225"/>
      <c r="D177" s="226" t="s">
        <v>172</v>
      </c>
      <c r="E177" s="227" t="s">
        <v>21</v>
      </c>
      <c r="F177" s="228" t="s">
        <v>300</v>
      </c>
      <c r="G177" s="225"/>
      <c r="H177" s="229">
        <v>1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172</v>
      </c>
      <c r="AU177" s="235" t="s">
        <v>87</v>
      </c>
      <c r="AV177" s="13" t="s">
        <v>87</v>
      </c>
      <c r="AW177" s="13" t="s">
        <v>38</v>
      </c>
      <c r="AX177" s="13" t="s">
        <v>77</v>
      </c>
      <c r="AY177" s="235" t="s">
        <v>161</v>
      </c>
    </row>
    <row r="178" s="13" customFormat="1">
      <c r="A178" s="13"/>
      <c r="B178" s="224"/>
      <c r="C178" s="225"/>
      <c r="D178" s="226" t="s">
        <v>172</v>
      </c>
      <c r="E178" s="227" t="s">
        <v>21</v>
      </c>
      <c r="F178" s="228" t="s">
        <v>301</v>
      </c>
      <c r="G178" s="225"/>
      <c r="H178" s="229">
        <v>1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172</v>
      </c>
      <c r="AU178" s="235" t="s">
        <v>87</v>
      </c>
      <c r="AV178" s="13" t="s">
        <v>87</v>
      </c>
      <c r="AW178" s="13" t="s">
        <v>38</v>
      </c>
      <c r="AX178" s="13" t="s">
        <v>77</v>
      </c>
      <c r="AY178" s="235" t="s">
        <v>161</v>
      </c>
    </row>
    <row r="179" s="13" customFormat="1">
      <c r="A179" s="13"/>
      <c r="B179" s="224"/>
      <c r="C179" s="225"/>
      <c r="D179" s="226" t="s">
        <v>172</v>
      </c>
      <c r="E179" s="227" t="s">
        <v>21</v>
      </c>
      <c r="F179" s="228" t="s">
        <v>302</v>
      </c>
      <c r="G179" s="225"/>
      <c r="H179" s="229">
        <v>1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172</v>
      </c>
      <c r="AU179" s="235" t="s">
        <v>87</v>
      </c>
      <c r="AV179" s="13" t="s">
        <v>87</v>
      </c>
      <c r="AW179" s="13" t="s">
        <v>38</v>
      </c>
      <c r="AX179" s="13" t="s">
        <v>77</v>
      </c>
      <c r="AY179" s="235" t="s">
        <v>161</v>
      </c>
    </row>
    <row r="180" s="14" customFormat="1">
      <c r="A180" s="14"/>
      <c r="B180" s="236"/>
      <c r="C180" s="237"/>
      <c r="D180" s="226" t="s">
        <v>172</v>
      </c>
      <c r="E180" s="238" t="s">
        <v>21</v>
      </c>
      <c r="F180" s="239" t="s">
        <v>175</v>
      </c>
      <c r="G180" s="237"/>
      <c r="H180" s="240">
        <v>6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172</v>
      </c>
      <c r="AU180" s="246" t="s">
        <v>87</v>
      </c>
      <c r="AV180" s="14" t="s">
        <v>168</v>
      </c>
      <c r="AW180" s="14" t="s">
        <v>38</v>
      </c>
      <c r="AX180" s="14" t="s">
        <v>85</v>
      </c>
      <c r="AY180" s="246" t="s">
        <v>161</v>
      </c>
    </row>
    <row r="181" s="2" customFormat="1" ht="24.15" customHeight="1">
      <c r="A181" s="40"/>
      <c r="B181" s="41"/>
      <c r="C181" s="206" t="s">
        <v>303</v>
      </c>
      <c r="D181" s="206" t="s">
        <v>163</v>
      </c>
      <c r="E181" s="207" t="s">
        <v>304</v>
      </c>
      <c r="F181" s="208" t="s">
        <v>305</v>
      </c>
      <c r="G181" s="209" t="s">
        <v>232</v>
      </c>
      <c r="H181" s="210">
        <v>4</v>
      </c>
      <c r="I181" s="211"/>
      <c r="J181" s="212">
        <f>ROUND(I181*H181,2)</f>
        <v>0</v>
      </c>
      <c r="K181" s="208" t="s">
        <v>167</v>
      </c>
      <c r="L181" s="46"/>
      <c r="M181" s="213" t="s">
        <v>21</v>
      </c>
      <c r="N181" s="214" t="s">
        <v>48</v>
      </c>
      <c r="O181" s="86"/>
      <c r="P181" s="215">
        <f>O181*H181</f>
        <v>0</v>
      </c>
      <c r="Q181" s="215">
        <v>0.0028146400000000002</v>
      </c>
      <c r="R181" s="215">
        <f>Q181*H181</f>
        <v>0.011258560000000001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168</v>
      </c>
      <c r="AT181" s="217" t="s">
        <v>163</v>
      </c>
      <c r="AU181" s="217" t="s">
        <v>87</v>
      </c>
      <c r="AY181" s="19" t="s">
        <v>161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85</v>
      </c>
      <c r="BK181" s="218">
        <f>ROUND(I181*H181,2)</f>
        <v>0</v>
      </c>
      <c r="BL181" s="19" t="s">
        <v>168</v>
      </c>
      <c r="BM181" s="217" t="s">
        <v>306</v>
      </c>
    </row>
    <row r="182" s="2" customFormat="1">
      <c r="A182" s="40"/>
      <c r="B182" s="41"/>
      <c r="C182" s="42"/>
      <c r="D182" s="219" t="s">
        <v>170</v>
      </c>
      <c r="E182" s="42"/>
      <c r="F182" s="220" t="s">
        <v>307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170</v>
      </c>
      <c r="AU182" s="19" t="s">
        <v>87</v>
      </c>
    </row>
    <row r="183" s="13" customFormat="1">
      <c r="A183" s="13"/>
      <c r="B183" s="224"/>
      <c r="C183" s="225"/>
      <c r="D183" s="226" t="s">
        <v>172</v>
      </c>
      <c r="E183" s="227" t="s">
        <v>21</v>
      </c>
      <c r="F183" s="228" t="s">
        <v>298</v>
      </c>
      <c r="G183" s="225"/>
      <c r="H183" s="229">
        <v>1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172</v>
      </c>
      <c r="AU183" s="235" t="s">
        <v>87</v>
      </c>
      <c r="AV183" s="13" t="s">
        <v>87</v>
      </c>
      <c r="AW183" s="13" t="s">
        <v>38</v>
      </c>
      <c r="AX183" s="13" t="s">
        <v>77</v>
      </c>
      <c r="AY183" s="235" t="s">
        <v>161</v>
      </c>
    </row>
    <row r="184" s="13" customFormat="1">
      <c r="A184" s="13"/>
      <c r="B184" s="224"/>
      <c r="C184" s="225"/>
      <c r="D184" s="226" t="s">
        <v>172</v>
      </c>
      <c r="E184" s="227" t="s">
        <v>21</v>
      </c>
      <c r="F184" s="228" t="s">
        <v>299</v>
      </c>
      <c r="G184" s="225"/>
      <c r="H184" s="229">
        <v>1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172</v>
      </c>
      <c r="AU184" s="235" t="s">
        <v>87</v>
      </c>
      <c r="AV184" s="13" t="s">
        <v>87</v>
      </c>
      <c r="AW184" s="13" t="s">
        <v>38</v>
      </c>
      <c r="AX184" s="13" t="s">
        <v>77</v>
      </c>
      <c r="AY184" s="235" t="s">
        <v>161</v>
      </c>
    </row>
    <row r="185" s="13" customFormat="1">
      <c r="A185" s="13"/>
      <c r="B185" s="224"/>
      <c r="C185" s="225"/>
      <c r="D185" s="226" t="s">
        <v>172</v>
      </c>
      <c r="E185" s="227" t="s">
        <v>21</v>
      </c>
      <c r="F185" s="228" t="s">
        <v>308</v>
      </c>
      <c r="G185" s="225"/>
      <c r="H185" s="229">
        <v>1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172</v>
      </c>
      <c r="AU185" s="235" t="s">
        <v>87</v>
      </c>
      <c r="AV185" s="13" t="s">
        <v>87</v>
      </c>
      <c r="AW185" s="13" t="s">
        <v>38</v>
      </c>
      <c r="AX185" s="13" t="s">
        <v>77</v>
      </c>
      <c r="AY185" s="235" t="s">
        <v>161</v>
      </c>
    </row>
    <row r="186" s="13" customFormat="1">
      <c r="A186" s="13"/>
      <c r="B186" s="224"/>
      <c r="C186" s="225"/>
      <c r="D186" s="226" t="s">
        <v>172</v>
      </c>
      <c r="E186" s="227" t="s">
        <v>21</v>
      </c>
      <c r="F186" s="228" t="s">
        <v>301</v>
      </c>
      <c r="G186" s="225"/>
      <c r="H186" s="229">
        <v>1</v>
      </c>
      <c r="I186" s="230"/>
      <c r="J186" s="225"/>
      <c r="K186" s="225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172</v>
      </c>
      <c r="AU186" s="235" t="s">
        <v>87</v>
      </c>
      <c r="AV186" s="13" t="s">
        <v>87</v>
      </c>
      <c r="AW186" s="13" t="s">
        <v>38</v>
      </c>
      <c r="AX186" s="13" t="s">
        <v>77</v>
      </c>
      <c r="AY186" s="235" t="s">
        <v>161</v>
      </c>
    </row>
    <row r="187" s="14" customFormat="1">
      <c r="A187" s="14"/>
      <c r="B187" s="236"/>
      <c r="C187" s="237"/>
      <c r="D187" s="226" t="s">
        <v>172</v>
      </c>
      <c r="E187" s="238" t="s">
        <v>21</v>
      </c>
      <c r="F187" s="239" t="s">
        <v>175</v>
      </c>
      <c r="G187" s="237"/>
      <c r="H187" s="240">
        <v>4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172</v>
      </c>
      <c r="AU187" s="246" t="s">
        <v>87</v>
      </c>
      <c r="AV187" s="14" t="s">
        <v>168</v>
      </c>
      <c r="AW187" s="14" t="s">
        <v>38</v>
      </c>
      <c r="AX187" s="14" t="s">
        <v>85</v>
      </c>
      <c r="AY187" s="246" t="s">
        <v>161</v>
      </c>
    </row>
    <row r="188" s="2" customFormat="1" ht="16.5" customHeight="1">
      <c r="A188" s="40"/>
      <c r="B188" s="41"/>
      <c r="C188" s="247" t="s">
        <v>309</v>
      </c>
      <c r="D188" s="247" t="s">
        <v>176</v>
      </c>
      <c r="E188" s="248" t="s">
        <v>310</v>
      </c>
      <c r="F188" s="249" t="s">
        <v>311</v>
      </c>
      <c r="G188" s="250" t="s">
        <v>232</v>
      </c>
      <c r="H188" s="251">
        <v>2</v>
      </c>
      <c r="I188" s="252"/>
      <c r="J188" s="253">
        <f>ROUND(I188*H188,2)</f>
        <v>0</v>
      </c>
      <c r="K188" s="249" t="s">
        <v>21</v>
      </c>
      <c r="L188" s="254"/>
      <c r="M188" s="255" t="s">
        <v>21</v>
      </c>
      <c r="N188" s="256" t="s">
        <v>48</v>
      </c>
      <c r="O188" s="86"/>
      <c r="P188" s="215">
        <f>O188*H188</f>
        <v>0</v>
      </c>
      <c r="Q188" s="215">
        <v>0.014</v>
      </c>
      <c r="R188" s="215">
        <f>Q188*H188</f>
        <v>0.028000000000000001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179</v>
      </c>
      <c r="AT188" s="217" t="s">
        <v>176</v>
      </c>
      <c r="AU188" s="217" t="s">
        <v>87</v>
      </c>
      <c r="AY188" s="19" t="s">
        <v>161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85</v>
      </c>
      <c r="BK188" s="218">
        <f>ROUND(I188*H188,2)</f>
        <v>0</v>
      </c>
      <c r="BL188" s="19" t="s">
        <v>168</v>
      </c>
      <c r="BM188" s="217" t="s">
        <v>312</v>
      </c>
    </row>
    <row r="189" s="13" customFormat="1">
      <c r="A189" s="13"/>
      <c r="B189" s="224"/>
      <c r="C189" s="225"/>
      <c r="D189" s="226" t="s">
        <v>172</v>
      </c>
      <c r="E189" s="227" t="s">
        <v>21</v>
      </c>
      <c r="F189" s="228" t="s">
        <v>299</v>
      </c>
      <c r="G189" s="225"/>
      <c r="H189" s="229">
        <v>1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172</v>
      </c>
      <c r="AU189" s="235" t="s">
        <v>87</v>
      </c>
      <c r="AV189" s="13" t="s">
        <v>87</v>
      </c>
      <c r="AW189" s="13" t="s">
        <v>38</v>
      </c>
      <c r="AX189" s="13" t="s">
        <v>77</v>
      </c>
      <c r="AY189" s="235" t="s">
        <v>161</v>
      </c>
    </row>
    <row r="190" s="13" customFormat="1">
      <c r="A190" s="13"/>
      <c r="B190" s="224"/>
      <c r="C190" s="225"/>
      <c r="D190" s="226" t="s">
        <v>172</v>
      </c>
      <c r="E190" s="227" t="s">
        <v>21</v>
      </c>
      <c r="F190" s="228" t="s">
        <v>298</v>
      </c>
      <c r="G190" s="225"/>
      <c r="H190" s="229">
        <v>1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172</v>
      </c>
      <c r="AU190" s="235" t="s">
        <v>87</v>
      </c>
      <c r="AV190" s="13" t="s">
        <v>87</v>
      </c>
      <c r="AW190" s="13" t="s">
        <v>38</v>
      </c>
      <c r="AX190" s="13" t="s">
        <v>77</v>
      </c>
      <c r="AY190" s="235" t="s">
        <v>161</v>
      </c>
    </row>
    <row r="191" s="14" customFormat="1">
      <c r="A191" s="14"/>
      <c r="B191" s="236"/>
      <c r="C191" s="237"/>
      <c r="D191" s="226" t="s">
        <v>172</v>
      </c>
      <c r="E191" s="238" t="s">
        <v>21</v>
      </c>
      <c r="F191" s="239" t="s">
        <v>175</v>
      </c>
      <c r="G191" s="237"/>
      <c r="H191" s="240">
        <v>2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172</v>
      </c>
      <c r="AU191" s="246" t="s">
        <v>87</v>
      </c>
      <c r="AV191" s="14" t="s">
        <v>168</v>
      </c>
      <c r="AW191" s="14" t="s">
        <v>38</v>
      </c>
      <c r="AX191" s="14" t="s">
        <v>85</v>
      </c>
      <c r="AY191" s="246" t="s">
        <v>161</v>
      </c>
    </row>
    <row r="192" s="2" customFormat="1" ht="16.5" customHeight="1">
      <c r="A192" s="40"/>
      <c r="B192" s="41"/>
      <c r="C192" s="247" t="s">
        <v>313</v>
      </c>
      <c r="D192" s="247" t="s">
        <v>176</v>
      </c>
      <c r="E192" s="248" t="s">
        <v>314</v>
      </c>
      <c r="F192" s="249" t="s">
        <v>315</v>
      </c>
      <c r="G192" s="250" t="s">
        <v>232</v>
      </c>
      <c r="H192" s="251">
        <v>1</v>
      </c>
      <c r="I192" s="252"/>
      <c r="J192" s="253">
        <f>ROUND(I192*H192,2)</f>
        <v>0</v>
      </c>
      <c r="K192" s="249" t="s">
        <v>21</v>
      </c>
      <c r="L192" s="254"/>
      <c r="M192" s="255" t="s">
        <v>21</v>
      </c>
      <c r="N192" s="256" t="s">
        <v>48</v>
      </c>
      <c r="O192" s="86"/>
      <c r="P192" s="215">
        <f>O192*H192</f>
        <v>0</v>
      </c>
      <c r="Q192" s="215">
        <v>0.014</v>
      </c>
      <c r="R192" s="215">
        <f>Q192*H192</f>
        <v>0.014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179</v>
      </c>
      <c r="AT192" s="217" t="s">
        <v>176</v>
      </c>
      <c r="AU192" s="217" t="s">
        <v>87</v>
      </c>
      <c r="AY192" s="19" t="s">
        <v>161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85</v>
      </c>
      <c r="BK192" s="218">
        <f>ROUND(I192*H192,2)</f>
        <v>0</v>
      </c>
      <c r="BL192" s="19" t="s">
        <v>168</v>
      </c>
      <c r="BM192" s="217" t="s">
        <v>316</v>
      </c>
    </row>
    <row r="193" s="13" customFormat="1">
      <c r="A193" s="13"/>
      <c r="B193" s="224"/>
      <c r="C193" s="225"/>
      <c r="D193" s="226" t="s">
        <v>172</v>
      </c>
      <c r="E193" s="227" t="s">
        <v>21</v>
      </c>
      <c r="F193" s="228" t="s">
        <v>317</v>
      </c>
      <c r="G193" s="225"/>
      <c r="H193" s="229">
        <v>1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172</v>
      </c>
      <c r="AU193" s="235" t="s">
        <v>87</v>
      </c>
      <c r="AV193" s="13" t="s">
        <v>87</v>
      </c>
      <c r="AW193" s="13" t="s">
        <v>38</v>
      </c>
      <c r="AX193" s="13" t="s">
        <v>85</v>
      </c>
      <c r="AY193" s="235" t="s">
        <v>161</v>
      </c>
    </row>
    <row r="194" s="2" customFormat="1" ht="24.15" customHeight="1">
      <c r="A194" s="40"/>
      <c r="B194" s="41"/>
      <c r="C194" s="247" t="s">
        <v>318</v>
      </c>
      <c r="D194" s="247" t="s">
        <v>176</v>
      </c>
      <c r="E194" s="248" t="s">
        <v>319</v>
      </c>
      <c r="F194" s="249" t="s">
        <v>320</v>
      </c>
      <c r="G194" s="250" t="s">
        <v>232</v>
      </c>
      <c r="H194" s="251">
        <v>1</v>
      </c>
      <c r="I194" s="252"/>
      <c r="J194" s="253">
        <f>ROUND(I194*H194,2)</f>
        <v>0</v>
      </c>
      <c r="K194" s="249" t="s">
        <v>21</v>
      </c>
      <c r="L194" s="254"/>
      <c r="M194" s="255" t="s">
        <v>21</v>
      </c>
      <c r="N194" s="256" t="s">
        <v>48</v>
      </c>
      <c r="O194" s="86"/>
      <c r="P194" s="215">
        <f>O194*H194</f>
        <v>0</v>
      </c>
      <c r="Q194" s="215">
        <v>0.014</v>
      </c>
      <c r="R194" s="215">
        <f>Q194*H194</f>
        <v>0.014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179</v>
      </c>
      <c r="AT194" s="217" t="s">
        <v>176</v>
      </c>
      <c r="AU194" s="217" t="s">
        <v>87</v>
      </c>
      <c r="AY194" s="19" t="s">
        <v>161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85</v>
      </c>
      <c r="BK194" s="218">
        <f>ROUND(I194*H194,2)</f>
        <v>0</v>
      </c>
      <c r="BL194" s="19" t="s">
        <v>168</v>
      </c>
      <c r="BM194" s="217" t="s">
        <v>321</v>
      </c>
    </row>
    <row r="195" s="13" customFormat="1">
      <c r="A195" s="13"/>
      <c r="B195" s="224"/>
      <c r="C195" s="225"/>
      <c r="D195" s="226" t="s">
        <v>172</v>
      </c>
      <c r="E195" s="227" t="s">
        <v>21</v>
      </c>
      <c r="F195" s="228" t="s">
        <v>317</v>
      </c>
      <c r="G195" s="225"/>
      <c r="H195" s="229">
        <v>1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172</v>
      </c>
      <c r="AU195" s="235" t="s">
        <v>87</v>
      </c>
      <c r="AV195" s="13" t="s">
        <v>87</v>
      </c>
      <c r="AW195" s="13" t="s">
        <v>38</v>
      </c>
      <c r="AX195" s="13" t="s">
        <v>85</v>
      </c>
      <c r="AY195" s="235" t="s">
        <v>161</v>
      </c>
    </row>
    <row r="196" s="2" customFormat="1" ht="24.15" customHeight="1">
      <c r="A196" s="40"/>
      <c r="B196" s="41"/>
      <c r="C196" s="206" t="s">
        <v>322</v>
      </c>
      <c r="D196" s="206" t="s">
        <v>163</v>
      </c>
      <c r="E196" s="207" t="s">
        <v>323</v>
      </c>
      <c r="F196" s="208" t="s">
        <v>324</v>
      </c>
      <c r="G196" s="209" t="s">
        <v>232</v>
      </c>
      <c r="H196" s="210">
        <v>1</v>
      </c>
      <c r="I196" s="211"/>
      <c r="J196" s="212">
        <f>ROUND(I196*H196,2)</f>
        <v>0</v>
      </c>
      <c r="K196" s="208" t="s">
        <v>167</v>
      </c>
      <c r="L196" s="46"/>
      <c r="M196" s="213" t="s">
        <v>21</v>
      </c>
      <c r="N196" s="214" t="s">
        <v>48</v>
      </c>
      <c r="O196" s="86"/>
      <c r="P196" s="215">
        <f>O196*H196</f>
        <v>0</v>
      </c>
      <c r="Q196" s="215">
        <v>0.0054459599999999997</v>
      </c>
      <c r="R196" s="215">
        <f>Q196*H196</f>
        <v>0.0054459599999999997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168</v>
      </c>
      <c r="AT196" s="217" t="s">
        <v>163</v>
      </c>
      <c r="AU196" s="217" t="s">
        <v>87</v>
      </c>
      <c r="AY196" s="19" t="s">
        <v>161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85</v>
      </c>
      <c r="BK196" s="218">
        <f>ROUND(I196*H196,2)</f>
        <v>0</v>
      </c>
      <c r="BL196" s="19" t="s">
        <v>168</v>
      </c>
      <c r="BM196" s="217" t="s">
        <v>325</v>
      </c>
    </row>
    <row r="197" s="2" customFormat="1">
      <c r="A197" s="40"/>
      <c r="B197" s="41"/>
      <c r="C197" s="42"/>
      <c r="D197" s="219" t="s">
        <v>170</v>
      </c>
      <c r="E197" s="42"/>
      <c r="F197" s="220" t="s">
        <v>326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170</v>
      </c>
      <c r="AU197" s="19" t="s">
        <v>87</v>
      </c>
    </row>
    <row r="198" s="13" customFormat="1">
      <c r="A198" s="13"/>
      <c r="B198" s="224"/>
      <c r="C198" s="225"/>
      <c r="D198" s="226" t="s">
        <v>172</v>
      </c>
      <c r="E198" s="227" t="s">
        <v>21</v>
      </c>
      <c r="F198" s="228" t="s">
        <v>327</v>
      </c>
      <c r="G198" s="225"/>
      <c r="H198" s="229">
        <v>1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172</v>
      </c>
      <c r="AU198" s="235" t="s">
        <v>87</v>
      </c>
      <c r="AV198" s="13" t="s">
        <v>87</v>
      </c>
      <c r="AW198" s="13" t="s">
        <v>38</v>
      </c>
      <c r="AX198" s="13" t="s">
        <v>85</v>
      </c>
      <c r="AY198" s="235" t="s">
        <v>161</v>
      </c>
    </row>
    <row r="199" s="2" customFormat="1" ht="16.5" customHeight="1">
      <c r="A199" s="40"/>
      <c r="B199" s="41"/>
      <c r="C199" s="247" t="s">
        <v>328</v>
      </c>
      <c r="D199" s="247" t="s">
        <v>176</v>
      </c>
      <c r="E199" s="248" t="s">
        <v>329</v>
      </c>
      <c r="F199" s="249" t="s">
        <v>330</v>
      </c>
      <c r="G199" s="250" t="s">
        <v>232</v>
      </c>
      <c r="H199" s="251">
        <v>1</v>
      </c>
      <c r="I199" s="252"/>
      <c r="J199" s="253">
        <f>ROUND(I199*H199,2)</f>
        <v>0</v>
      </c>
      <c r="K199" s="249" t="s">
        <v>21</v>
      </c>
      <c r="L199" s="254"/>
      <c r="M199" s="255" t="s">
        <v>21</v>
      </c>
      <c r="N199" s="256" t="s">
        <v>48</v>
      </c>
      <c r="O199" s="86"/>
      <c r="P199" s="215">
        <f>O199*H199</f>
        <v>0</v>
      </c>
      <c r="Q199" s="215">
        <v>0.023</v>
      </c>
      <c r="R199" s="215">
        <f>Q199*H199</f>
        <v>0.023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179</v>
      </c>
      <c r="AT199" s="217" t="s">
        <v>176</v>
      </c>
      <c r="AU199" s="217" t="s">
        <v>87</v>
      </c>
      <c r="AY199" s="19" t="s">
        <v>161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85</v>
      </c>
      <c r="BK199" s="218">
        <f>ROUND(I199*H199,2)</f>
        <v>0</v>
      </c>
      <c r="BL199" s="19" t="s">
        <v>168</v>
      </c>
      <c r="BM199" s="217" t="s">
        <v>331</v>
      </c>
    </row>
    <row r="200" s="2" customFormat="1" ht="24.15" customHeight="1">
      <c r="A200" s="40"/>
      <c r="B200" s="41"/>
      <c r="C200" s="206" t="s">
        <v>332</v>
      </c>
      <c r="D200" s="206" t="s">
        <v>163</v>
      </c>
      <c r="E200" s="207" t="s">
        <v>333</v>
      </c>
      <c r="F200" s="208" t="s">
        <v>334</v>
      </c>
      <c r="G200" s="209" t="s">
        <v>232</v>
      </c>
      <c r="H200" s="210">
        <v>1</v>
      </c>
      <c r="I200" s="211"/>
      <c r="J200" s="212">
        <f>ROUND(I200*H200,2)</f>
        <v>0</v>
      </c>
      <c r="K200" s="208" t="s">
        <v>167</v>
      </c>
      <c r="L200" s="46"/>
      <c r="M200" s="213" t="s">
        <v>21</v>
      </c>
      <c r="N200" s="214" t="s">
        <v>48</v>
      </c>
      <c r="O200" s="86"/>
      <c r="P200" s="215">
        <f>O200*H200</f>
        <v>0</v>
      </c>
      <c r="Q200" s="215">
        <v>0.012988639999999999</v>
      </c>
      <c r="R200" s="215">
        <f>Q200*H200</f>
        <v>0.012988639999999999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168</v>
      </c>
      <c r="AT200" s="217" t="s">
        <v>163</v>
      </c>
      <c r="AU200" s="217" t="s">
        <v>87</v>
      </c>
      <c r="AY200" s="19" t="s">
        <v>161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85</v>
      </c>
      <c r="BK200" s="218">
        <f>ROUND(I200*H200,2)</f>
        <v>0</v>
      </c>
      <c r="BL200" s="19" t="s">
        <v>168</v>
      </c>
      <c r="BM200" s="217" t="s">
        <v>335</v>
      </c>
    </row>
    <row r="201" s="2" customFormat="1">
      <c r="A201" s="40"/>
      <c r="B201" s="41"/>
      <c r="C201" s="42"/>
      <c r="D201" s="219" t="s">
        <v>170</v>
      </c>
      <c r="E201" s="42"/>
      <c r="F201" s="220" t="s">
        <v>336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170</v>
      </c>
      <c r="AU201" s="19" t="s">
        <v>87</v>
      </c>
    </row>
    <row r="202" s="13" customFormat="1">
      <c r="A202" s="13"/>
      <c r="B202" s="224"/>
      <c r="C202" s="225"/>
      <c r="D202" s="226" t="s">
        <v>172</v>
      </c>
      <c r="E202" s="227" t="s">
        <v>21</v>
      </c>
      <c r="F202" s="228" t="s">
        <v>302</v>
      </c>
      <c r="G202" s="225"/>
      <c r="H202" s="229">
        <v>1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172</v>
      </c>
      <c r="AU202" s="235" t="s">
        <v>87</v>
      </c>
      <c r="AV202" s="13" t="s">
        <v>87</v>
      </c>
      <c r="AW202" s="13" t="s">
        <v>38</v>
      </c>
      <c r="AX202" s="13" t="s">
        <v>85</v>
      </c>
      <c r="AY202" s="235" t="s">
        <v>161</v>
      </c>
    </row>
    <row r="203" s="2" customFormat="1" ht="16.5" customHeight="1">
      <c r="A203" s="40"/>
      <c r="B203" s="41"/>
      <c r="C203" s="247" t="s">
        <v>337</v>
      </c>
      <c r="D203" s="247" t="s">
        <v>176</v>
      </c>
      <c r="E203" s="248" t="s">
        <v>338</v>
      </c>
      <c r="F203" s="249" t="s">
        <v>339</v>
      </c>
      <c r="G203" s="250" t="s">
        <v>232</v>
      </c>
      <c r="H203" s="251">
        <v>1</v>
      </c>
      <c r="I203" s="252"/>
      <c r="J203" s="253">
        <f>ROUND(I203*H203,2)</f>
        <v>0</v>
      </c>
      <c r="K203" s="249" t="s">
        <v>167</v>
      </c>
      <c r="L203" s="254"/>
      <c r="M203" s="255" t="s">
        <v>21</v>
      </c>
      <c r="N203" s="256" t="s">
        <v>48</v>
      </c>
      <c r="O203" s="86"/>
      <c r="P203" s="215">
        <f>O203*H203</f>
        <v>0</v>
      </c>
      <c r="Q203" s="215">
        <v>0.028000000000000001</v>
      </c>
      <c r="R203" s="215">
        <f>Q203*H203</f>
        <v>0.028000000000000001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179</v>
      </c>
      <c r="AT203" s="217" t="s">
        <v>176</v>
      </c>
      <c r="AU203" s="217" t="s">
        <v>87</v>
      </c>
      <c r="AY203" s="19" t="s">
        <v>161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85</v>
      </c>
      <c r="BK203" s="218">
        <f>ROUND(I203*H203,2)</f>
        <v>0</v>
      </c>
      <c r="BL203" s="19" t="s">
        <v>168</v>
      </c>
      <c r="BM203" s="217" t="s">
        <v>340</v>
      </c>
    </row>
    <row r="204" s="2" customFormat="1" ht="24.15" customHeight="1">
      <c r="A204" s="40"/>
      <c r="B204" s="41"/>
      <c r="C204" s="206" t="s">
        <v>341</v>
      </c>
      <c r="D204" s="206" t="s">
        <v>163</v>
      </c>
      <c r="E204" s="207" t="s">
        <v>342</v>
      </c>
      <c r="F204" s="208" t="s">
        <v>343</v>
      </c>
      <c r="G204" s="209" t="s">
        <v>232</v>
      </c>
      <c r="H204" s="210">
        <v>4</v>
      </c>
      <c r="I204" s="211"/>
      <c r="J204" s="212">
        <f>ROUND(I204*H204,2)</f>
        <v>0</v>
      </c>
      <c r="K204" s="208" t="s">
        <v>167</v>
      </c>
      <c r="L204" s="46"/>
      <c r="M204" s="213" t="s">
        <v>21</v>
      </c>
      <c r="N204" s="214" t="s">
        <v>48</v>
      </c>
      <c r="O204" s="86"/>
      <c r="P204" s="215">
        <f>O204*H204</f>
        <v>0</v>
      </c>
      <c r="Q204" s="215">
        <v>0.089999999999999997</v>
      </c>
      <c r="R204" s="215">
        <f>Q204*H204</f>
        <v>0.35999999999999999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168</v>
      </c>
      <c r="AT204" s="217" t="s">
        <v>163</v>
      </c>
      <c r="AU204" s="217" t="s">
        <v>87</v>
      </c>
      <c r="AY204" s="19" t="s">
        <v>161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85</v>
      </c>
      <c r="BK204" s="218">
        <f>ROUND(I204*H204,2)</f>
        <v>0</v>
      </c>
      <c r="BL204" s="19" t="s">
        <v>168</v>
      </c>
      <c r="BM204" s="217" t="s">
        <v>344</v>
      </c>
    </row>
    <row r="205" s="2" customFormat="1">
      <c r="A205" s="40"/>
      <c r="B205" s="41"/>
      <c r="C205" s="42"/>
      <c r="D205" s="219" t="s">
        <v>170</v>
      </c>
      <c r="E205" s="42"/>
      <c r="F205" s="220" t="s">
        <v>345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170</v>
      </c>
      <c r="AU205" s="19" t="s">
        <v>87</v>
      </c>
    </row>
    <row r="206" s="13" customFormat="1">
      <c r="A206" s="13"/>
      <c r="B206" s="224"/>
      <c r="C206" s="225"/>
      <c r="D206" s="226" t="s">
        <v>172</v>
      </c>
      <c r="E206" s="227" t="s">
        <v>21</v>
      </c>
      <c r="F206" s="228" t="s">
        <v>346</v>
      </c>
      <c r="G206" s="225"/>
      <c r="H206" s="229">
        <v>4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172</v>
      </c>
      <c r="AU206" s="235" t="s">
        <v>87</v>
      </c>
      <c r="AV206" s="13" t="s">
        <v>87</v>
      </c>
      <c r="AW206" s="13" t="s">
        <v>38</v>
      </c>
      <c r="AX206" s="13" t="s">
        <v>85</v>
      </c>
      <c r="AY206" s="235" t="s">
        <v>161</v>
      </c>
    </row>
    <row r="207" s="2" customFormat="1" ht="16.5" customHeight="1">
      <c r="A207" s="40"/>
      <c r="B207" s="41"/>
      <c r="C207" s="247" t="s">
        <v>347</v>
      </c>
      <c r="D207" s="247" t="s">
        <v>176</v>
      </c>
      <c r="E207" s="248" t="s">
        <v>348</v>
      </c>
      <c r="F207" s="249" t="s">
        <v>349</v>
      </c>
      <c r="G207" s="250" t="s">
        <v>232</v>
      </c>
      <c r="H207" s="251">
        <v>4</v>
      </c>
      <c r="I207" s="252"/>
      <c r="J207" s="253">
        <f>ROUND(I207*H207,2)</f>
        <v>0</v>
      </c>
      <c r="K207" s="249" t="s">
        <v>21</v>
      </c>
      <c r="L207" s="254"/>
      <c r="M207" s="255" t="s">
        <v>21</v>
      </c>
      <c r="N207" s="256" t="s">
        <v>48</v>
      </c>
      <c r="O207" s="86"/>
      <c r="P207" s="215">
        <f>O207*H207</f>
        <v>0</v>
      </c>
      <c r="Q207" s="215">
        <v>0.0089999999999999993</v>
      </c>
      <c r="R207" s="215">
        <f>Q207*H207</f>
        <v>0.035999999999999997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179</v>
      </c>
      <c r="AT207" s="217" t="s">
        <v>176</v>
      </c>
      <c r="AU207" s="217" t="s">
        <v>87</v>
      </c>
      <c r="AY207" s="19" t="s">
        <v>161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85</v>
      </c>
      <c r="BK207" s="218">
        <f>ROUND(I207*H207,2)</f>
        <v>0</v>
      </c>
      <c r="BL207" s="19" t="s">
        <v>168</v>
      </c>
      <c r="BM207" s="217" t="s">
        <v>350</v>
      </c>
    </row>
    <row r="208" s="2" customFormat="1" ht="24.15" customHeight="1">
      <c r="A208" s="40"/>
      <c r="B208" s="41"/>
      <c r="C208" s="206" t="s">
        <v>351</v>
      </c>
      <c r="D208" s="206" t="s">
        <v>163</v>
      </c>
      <c r="E208" s="207" t="s">
        <v>352</v>
      </c>
      <c r="F208" s="208" t="s">
        <v>353</v>
      </c>
      <c r="G208" s="209" t="s">
        <v>232</v>
      </c>
      <c r="H208" s="210">
        <v>10</v>
      </c>
      <c r="I208" s="211"/>
      <c r="J208" s="212">
        <f>ROUND(I208*H208,2)</f>
        <v>0</v>
      </c>
      <c r="K208" s="208" t="s">
        <v>167</v>
      </c>
      <c r="L208" s="46"/>
      <c r="M208" s="213" t="s">
        <v>21</v>
      </c>
      <c r="N208" s="214" t="s">
        <v>48</v>
      </c>
      <c r="O208" s="86"/>
      <c r="P208" s="215">
        <f>O208*H208</f>
        <v>0</v>
      </c>
      <c r="Q208" s="215">
        <v>0.00076000000000000004</v>
      </c>
      <c r="R208" s="215">
        <f>Q208*H208</f>
        <v>0.0076000000000000009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168</v>
      </c>
      <c r="AT208" s="217" t="s">
        <v>163</v>
      </c>
      <c r="AU208" s="217" t="s">
        <v>87</v>
      </c>
      <c r="AY208" s="19" t="s">
        <v>161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85</v>
      </c>
      <c r="BK208" s="218">
        <f>ROUND(I208*H208,2)</f>
        <v>0</v>
      </c>
      <c r="BL208" s="19" t="s">
        <v>168</v>
      </c>
      <c r="BM208" s="217" t="s">
        <v>354</v>
      </c>
    </row>
    <row r="209" s="2" customFormat="1">
      <c r="A209" s="40"/>
      <c r="B209" s="41"/>
      <c r="C209" s="42"/>
      <c r="D209" s="219" t="s">
        <v>170</v>
      </c>
      <c r="E209" s="42"/>
      <c r="F209" s="220" t="s">
        <v>355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170</v>
      </c>
      <c r="AU209" s="19" t="s">
        <v>87</v>
      </c>
    </row>
    <row r="210" s="2" customFormat="1">
      <c r="A210" s="40"/>
      <c r="B210" s="41"/>
      <c r="C210" s="42"/>
      <c r="D210" s="226" t="s">
        <v>181</v>
      </c>
      <c r="E210" s="42"/>
      <c r="F210" s="257" t="s">
        <v>356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181</v>
      </c>
      <c r="AU210" s="19" t="s">
        <v>87</v>
      </c>
    </row>
    <row r="211" s="13" customFormat="1">
      <c r="A211" s="13"/>
      <c r="B211" s="224"/>
      <c r="C211" s="225"/>
      <c r="D211" s="226" t="s">
        <v>172</v>
      </c>
      <c r="E211" s="227" t="s">
        <v>21</v>
      </c>
      <c r="F211" s="228" t="s">
        <v>357</v>
      </c>
      <c r="G211" s="225"/>
      <c r="H211" s="229">
        <v>10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172</v>
      </c>
      <c r="AU211" s="235" t="s">
        <v>87</v>
      </c>
      <c r="AV211" s="13" t="s">
        <v>87</v>
      </c>
      <c r="AW211" s="13" t="s">
        <v>38</v>
      </c>
      <c r="AX211" s="13" t="s">
        <v>85</v>
      </c>
      <c r="AY211" s="235" t="s">
        <v>161</v>
      </c>
    </row>
    <row r="212" s="2" customFormat="1" ht="16.5" customHeight="1">
      <c r="A212" s="40"/>
      <c r="B212" s="41"/>
      <c r="C212" s="206" t="s">
        <v>358</v>
      </c>
      <c r="D212" s="206" t="s">
        <v>163</v>
      </c>
      <c r="E212" s="207" t="s">
        <v>359</v>
      </c>
      <c r="F212" s="208" t="s">
        <v>360</v>
      </c>
      <c r="G212" s="209" t="s">
        <v>232</v>
      </c>
      <c r="H212" s="210">
        <v>1</v>
      </c>
      <c r="I212" s="211"/>
      <c r="J212" s="212">
        <f>ROUND(I212*H212,2)</f>
        <v>0</v>
      </c>
      <c r="K212" s="208" t="s">
        <v>21</v>
      </c>
      <c r="L212" s="46"/>
      <c r="M212" s="213" t="s">
        <v>21</v>
      </c>
      <c r="N212" s="214" t="s">
        <v>48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168</v>
      </c>
      <c r="AT212" s="217" t="s">
        <v>163</v>
      </c>
      <c r="AU212" s="217" t="s">
        <v>87</v>
      </c>
      <c r="AY212" s="19" t="s">
        <v>161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85</v>
      </c>
      <c r="BK212" s="218">
        <f>ROUND(I212*H212,2)</f>
        <v>0</v>
      </c>
      <c r="BL212" s="19" t="s">
        <v>168</v>
      </c>
      <c r="BM212" s="217" t="s">
        <v>361</v>
      </c>
    </row>
    <row r="213" s="2" customFormat="1">
      <c r="A213" s="40"/>
      <c r="B213" s="41"/>
      <c r="C213" s="42"/>
      <c r="D213" s="226" t="s">
        <v>181</v>
      </c>
      <c r="E213" s="42"/>
      <c r="F213" s="257" t="s">
        <v>362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181</v>
      </c>
      <c r="AU213" s="19" t="s">
        <v>87</v>
      </c>
    </row>
    <row r="214" s="2" customFormat="1" ht="16.5" customHeight="1">
      <c r="A214" s="40"/>
      <c r="B214" s="41"/>
      <c r="C214" s="206" t="s">
        <v>363</v>
      </c>
      <c r="D214" s="206" t="s">
        <v>163</v>
      </c>
      <c r="E214" s="207" t="s">
        <v>364</v>
      </c>
      <c r="F214" s="208" t="s">
        <v>365</v>
      </c>
      <c r="G214" s="209" t="s">
        <v>366</v>
      </c>
      <c r="H214" s="210">
        <v>1</v>
      </c>
      <c r="I214" s="211"/>
      <c r="J214" s="212">
        <f>ROUND(I214*H214,2)</f>
        <v>0</v>
      </c>
      <c r="K214" s="208" t="s">
        <v>21</v>
      </c>
      <c r="L214" s="46"/>
      <c r="M214" s="213" t="s">
        <v>21</v>
      </c>
      <c r="N214" s="214" t="s">
        <v>48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168</v>
      </c>
      <c r="AT214" s="217" t="s">
        <v>163</v>
      </c>
      <c r="AU214" s="217" t="s">
        <v>87</v>
      </c>
      <c r="AY214" s="19" t="s">
        <v>161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85</v>
      </c>
      <c r="BK214" s="218">
        <f>ROUND(I214*H214,2)</f>
        <v>0</v>
      </c>
      <c r="BL214" s="19" t="s">
        <v>168</v>
      </c>
      <c r="BM214" s="217" t="s">
        <v>367</v>
      </c>
    </row>
    <row r="215" s="2" customFormat="1" ht="16.5" customHeight="1">
      <c r="A215" s="40"/>
      <c r="B215" s="41"/>
      <c r="C215" s="206" t="s">
        <v>368</v>
      </c>
      <c r="D215" s="206" t="s">
        <v>163</v>
      </c>
      <c r="E215" s="207" t="s">
        <v>369</v>
      </c>
      <c r="F215" s="208" t="s">
        <v>370</v>
      </c>
      <c r="G215" s="209" t="s">
        <v>366</v>
      </c>
      <c r="H215" s="210">
        <v>1</v>
      </c>
      <c r="I215" s="211"/>
      <c r="J215" s="212">
        <f>ROUND(I215*H215,2)</f>
        <v>0</v>
      </c>
      <c r="K215" s="208" t="s">
        <v>21</v>
      </c>
      <c r="L215" s="46"/>
      <c r="M215" s="213" t="s">
        <v>21</v>
      </c>
      <c r="N215" s="214" t="s">
        <v>48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168</v>
      </c>
      <c r="AT215" s="217" t="s">
        <v>163</v>
      </c>
      <c r="AU215" s="217" t="s">
        <v>87</v>
      </c>
      <c r="AY215" s="19" t="s">
        <v>161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85</v>
      </c>
      <c r="BK215" s="218">
        <f>ROUND(I215*H215,2)</f>
        <v>0</v>
      </c>
      <c r="BL215" s="19" t="s">
        <v>168</v>
      </c>
      <c r="BM215" s="217" t="s">
        <v>371</v>
      </c>
    </row>
    <row r="216" s="2" customFormat="1" ht="16.5" customHeight="1">
      <c r="A216" s="40"/>
      <c r="B216" s="41"/>
      <c r="C216" s="206" t="s">
        <v>372</v>
      </c>
      <c r="D216" s="206" t="s">
        <v>163</v>
      </c>
      <c r="E216" s="207" t="s">
        <v>373</v>
      </c>
      <c r="F216" s="208" t="s">
        <v>374</v>
      </c>
      <c r="G216" s="209" t="s">
        <v>232</v>
      </c>
      <c r="H216" s="210">
        <v>2</v>
      </c>
      <c r="I216" s="211"/>
      <c r="J216" s="212">
        <f>ROUND(I216*H216,2)</f>
        <v>0</v>
      </c>
      <c r="K216" s="208" t="s">
        <v>21</v>
      </c>
      <c r="L216" s="46"/>
      <c r="M216" s="213" t="s">
        <v>21</v>
      </c>
      <c r="N216" s="214" t="s">
        <v>48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168</v>
      </c>
      <c r="AT216" s="217" t="s">
        <v>163</v>
      </c>
      <c r="AU216" s="217" t="s">
        <v>87</v>
      </c>
      <c r="AY216" s="19" t="s">
        <v>161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85</v>
      </c>
      <c r="BK216" s="218">
        <f>ROUND(I216*H216,2)</f>
        <v>0</v>
      </c>
      <c r="BL216" s="19" t="s">
        <v>168</v>
      </c>
      <c r="BM216" s="217" t="s">
        <v>375</v>
      </c>
    </row>
    <row r="217" s="13" customFormat="1">
      <c r="A217" s="13"/>
      <c r="B217" s="224"/>
      <c r="C217" s="225"/>
      <c r="D217" s="226" t="s">
        <v>172</v>
      </c>
      <c r="E217" s="227" t="s">
        <v>21</v>
      </c>
      <c r="F217" s="228" t="s">
        <v>376</v>
      </c>
      <c r="G217" s="225"/>
      <c r="H217" s="229">
        <v>2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172</v>
      </c>
      <c r="AU217" s="235" t="s">
        <v>87</v>
      </c>
      <c r="AV217" s="13" t="s">
        <v>87</v>
      </c>
      <c r="AW217" s="13" t="s">
        <v>38</v>
      </c>
      <c r="AX217" s="13" t="s">
        <v>85</v>
      </c>
      <c r="AY217" s="235" t="s">
        <v>161</v>
      </c>
    </row>
    <row r="218" s="12" customFormat="1" ht="22.8" customHeight="1">
      <c r="A218" s="12"/>
      <c r="B218" s="190"/>
      <c r="C218" s="191"/>
      <c r="D218" s="192" t="s">
        <v>76</v>
      </c>
      <c r="E218" s="204" t="s">
        <v>229</v>
      </c>
      <c r="F218" s="204" t="s">
        <v>377</v>
      </c>
      <c r="G218" s="191"/>
      <c r="H218" s="191"/>
      <c r="I218" s="194"/>
      <c r="J218" s="205">
        <f>BK218</f>
        <v>0</v>
      </c>
      <c r="K218" s="191"/>
      <c r="L218" s="196"/>
      <c r="M218" s="197"/>
      <c r="N218" s="198"/>
      <c r="O218" s="198"/>
      <c r="P218" s="199">
        <f>SUM(P219:P280)</f>
        <v>0</v>
      </c>
      <c r="Q218" s="198"/>
      <c r="R218" s="199">
        <f>SUM(R219:R280)</f>
        <v>2.1619475048000001</v>
      </c>
      <c r="S218" s="198"/>
      <c r="T218" s="200">
        <f>SUM(T219:T280)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85</v>
      </c>
      <c r="AT218" s="202" t="s">
        <v>76</v>
      </c>
      <c r="AU218" s="202" t="s">
        <v>85</v>
      </c>
      <c r="AY218" s="201" t="s">
        <v>161</v>
      </c>
      <c r="BK218" s="203">
        <f>SUM(BK219:BK280)</f>
        <v>0</v>
      </c>
    </row>
    <row r="219" s="2" customFormat="1" ht="24.15" customHeight="1">
      <c r="A219" s="40"/>
      <c r="B219" s="41"/>
      <c r="C219" s="206" t="s">
        <v>378</v>
      </c>
      <c r="D219" s="206" t="s">
        <v>163</v>
      </c>
      <c r="E219" s="207" t="s">
        <v>379</v>
      </c>
      <c r="F219" s="208" t="s">
        <v>380</v>
      </c>
      <c r="G219" s="209" t="s">
        <v>186</v>
      </c>
      <c r="H219" s="210">
        <v>0.40000000000000002</v>
      </c>
      <c r="I219" s="211"/>
      <c r="J219" s="212">
        <f>ROUND(I219*H219,2)</f>
        <v>0</v>
      </c>
      <c r="K219" s="208" t="s">
        <v>167</v>
      </c>
      <c r="L219" s="46"/>
      <c r="M219" s="213" t="s">
        <v>21</v>
      </c>
      <c r="N219" s="214" t="s">
        <v>48</v>
      </c>
      <c r="O219" s="86"/>
      <c r="P219" s="215">
        <f>O219*H219</f>
        <v>0</v>
      </c>
      <c r="Q219" s="215">
        <v>0.067766261999999994</v>
      </c>
      <c r="R219" s="215">
        <f>Q219*H219</f>
        <v>0.0271065048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168</v>
      </c>
      <c r="AT219" s="217" t="s">
        <v>163</v>
      </c>
      <c r="AU219" s="217" t="s">
        <v>87</v>
      </c>
      <c r="AY219" s="19" t="s">
        <v>161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85</v>
      </c>
      <c r="BK219" s="218">
        <f>ROUND(I219*H219,2)</f>
        <v>0</v>
      </c>
      <c r="BL219" s="19" t="s">
        <v>168</v>
      </c>
      <c r="BM219" s="217" t="s">
        <v>381</v>
      </c>
    </row>
    <row r="220" s="2" customFormat="1">
      <c r="A220" s="40"/>
      <c r="B220" s="41"/>
      <c r="C220" s="42"/>
      <c r="D220" s="219" t="s">
        <v>170</v>
      </c>
      <c r="E220" s="42"/>
      <c r="F220" s="220" t="s">
        <v>382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170</v>
      </c>
      <c r="AU220" s="19" t="s">
        <v>87</v>
      </c>
    </row>
    <row r="221" s="13" customFormat="1">
      <c r="A221" s="13"/>
      <c r="B221" s="224"/>
      <c r="C221" s="225"/>
      <c r="D221" s="226" t="s">
        <v>172</v>
      </c>
      <c r="E221" s="227" t="s">
        <v>21</v>
      </c>
      <c r="F221" s="228" t="s">
        <v>383</v>
      </c>
      <c r="G221" s="225"/>
      <c r="H221" s="229">
        <v>0.40000000000000002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172</v>
      </c>
      <c r="AU221" s="235" t="s">
        <v>87</v>
      </c>
      <c r="AV221" s="13" t="s">
        <v>87</v>
      </c>
      <c r="AW221" s="13" t="s">
        <v>38</v>
      </c>
      <c r="AX221" s="13" t="s">
        <v>85</v>
      </c>
      <c r="AY221" s="235" t="s">
        <v>161</v>
      </c>
    </row>
    <row r="222" s="2" customFormat="1" ht="24.15" customHeight="1">
      <c r="A222" s="40"/>
      <c r="B222" s="41"/>
      <c r="C222" s="206" t="s">
        <v>384</v>
      </c>
      <c r="D222" s="206" t="s">
        <v>163</v>
      </c>
      <c r="E222" s="207" t="s">
        <v>385</v>
      </c>
      <c r="F222" s="208" t="s">
        <v>386</v>
      </c>
      <c r="G222" s="209" t="s">
        <v>232</v>
      </c>
      <c r="H222" s="210">
        <v>4</v>
      </c>
      <c r="I222" s="211"/>
      <c r="J222" s="212">
        <f>ROUND(I222*H222,2)</f>
        <v>0</v>
      </c>
      <c r="K222" s="208" t="s">
        <v>167</v>
      </c>
      <c r="L222" s="46"/>
      <c r="M222" s="213" t="s">
        <v>21</v>
      </c>
      <c r="N222" s="214" t="s">
        <v>48</v>
      </c>
      <c r="O222" s="86"/>
      <c r="P222" s="215">
        <f>O222*H222</f>
        <v>0</v>
      </c>
      <c r="Q222" s="215">
        <v>0.00014999999999999999</v>
      </c>
      <c r="R222" s="215">
        <f>Q222*H222</f>
        <v>0.00059999999999999995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168</v>
      </c>
      <c r="AT222" s="217" t="s">
        <v>163</v>
      </c>
      <c r="AU222" s="217" t="s">
        <v>87</v>
      </c>
      <c r="AY222" s="19" t="s">
        <v>161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85</v>
      </c>
      <c r="BK222" s="218">
        <f>ROUND(I222*H222,2)</f>
        <v>0</v>
      </c>
      <c r="BL222" s="19" t="s">
        <v>168</v>
      </c>
      <c r="BM222" s="217" t="s">
        <v>387</v>
      </c>
    </row>
    <row r="223" s="2" customFormat="1">
      <c r="A223" s="40"/>
      <c r="B223" s="41"/>
      <c r="C223" s="42"/>
      <c r="D223" s="219" t="s">
        <v>170</v>
      </c>
      <c r="E223" s="42"/>
      <c r="F223" s="220" t="s">
        <v>388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170</v>
      </c>
      <c r="AU223" s="19" t="s">
        <v>87</v>
      </c>
    </row>
    <row r="224" s="13" customFormat="1">
      <c r="A224" s="13"/>
      <c r="B224" s="224"/>
      <c r="C224" s="225"/>
      <c r="D224" s="226" t="s">
        <v>172</v>
      </c>
      <c r="E224" s="227" t="s">
        <v>21</v>
      </c>
      <c r="F224" s="228" t="s">
        <v>389</v>
      </c>
      <c r="G224" s="225"/>
      <c r="H224" s="229">
        <v>1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172</v>
      </c>
      <c r="AU224" s="235" t="s">
        <v>87</v>
      </c>
      <c r="AV224" s="13" t="s">
        <v>87</v>
      </c>
      <c r="AW224" s="13" t="s">
        <v>38</v>
      </c>
      <c r="AX224" s="13" t="s">
        <v>77</v>
      </c>
      <c r="AY224" s="235" t="s">
        <v>161</v>
      </c>
    </row>
    <row r="225" s="13" customFormat="1">
      <c r="A225" s="13"/>
      <c r="B225" s="224"/>
      <c r="C225" s="225"/>
      <c r="D225" s="226" t="s">
        <v>172</v>
      </c>
      <c r="E225" s="227" t="s">
        <v>21</v>
      </c>
      <c r="F225" s="228" t="s">
        <v>390</v>
      </c>
      <c r="G225" s="225"/>
      <c r="H225" s="229">
        <v>2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172</v>
      </c>
      <c r="AU225" s="235" t="s">
        <v>87</v>
      </c>
      <c r="AV225" s="13" t="s">
        <v>87</v>
      </c>
      <c r="AW225" s="13" t="s">
        <v>38</v>
      </c>
      <c r="AX225" s="13" t="s">
        <v>77</v>
      </c>
      <c r="AY225" s="235" t="s">
        <v>161</v>
      </c>
    </row>
    <row r="226" s="13" customFormat="1">
      <c r="A226" s="13"/>
      <c r="B226" s="224"/>
      <c r="C226" s="225"/>
      <c r="D226" s="226" t="s">
        <v>172</v>
      </c>
      <c r="E226" s="227" t="s">
        <v>21</v>
      </c>
      <c r="F226" s="228" t="s">
        <v>391</v>
      </c>
      <c r="G226" s="225"/>
      <c r="H226" s="229">
        <v>1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172</v>
      </c>
      <c r="AU226" s="235" t="s">
        <v>87</v>
      </c>
      <c r="AV226" s="13" t="s">
        <v>87</v>
      </c>
      <c r="AW226" s="13" t="s">
        <v>38</v>
      </c>
      <c r="AX226" s="13" t="s">
        <v>77</v>
      </c>
      <c r="AY226" s="235" t="s">
        <v>161</v>
      </c>
    </row>
    <row r="227" s="14" customFormat="1">
      <c r="A227" s="14"/>
      <c r="B227" s="236"/>
      <c r="C227" s="237"/>
      <c r="D227" s="226" t="s">
        <v>172</v>
      </c>
      <c r="E227" s="238" t="s">
        <v>21</v>
      </c>
      <c r="F227" s="239" t="s">
        <v>175</v>
      </c>
      <c r="G227" s="237"/>
      <c r="H227" s="240">
        <v>4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172</v>
      </c>
      <c r="AU227" s="246" t="s">
        <v>87</v>
      </c>
      <c r="AV227" s="14" t="s">
        <v>168</v>
      </c>
      <c r="AW227" s="14" t="s">
        <v>38</v>
      </c>
      <c r="AX227" s="14" t="s">
        <v>85</v>
      </c>
      <c r="AY227" s="246" t="s">
        <v>161</v>
      </c>
    </row>
    <row r="228" s="2" customFormat="1" ht="16.5" customHeight="1">
      <c r="A228" s="40"/>
      <c r="B228" s="41"/>
      <c r="C228" s="247" t="s">
        <v>392</v>
      </c>
      <c r="D228" s="247" t="s">
        <v>176</v>
      </c>
      <c r="E228" s="248" t="s">
        <v>393</v>
      </c>
      <c r="F228" s="249" t="s">
        <v>394</v>
      </c>
      <c r="G228" s="250" t="s">
        <v>232</v>
      </c>
      <c r="H228" s="251">
        <v>2</v>
      </c>
      <c r="I228" s="252"/>
      <c r="J228" s="253">
        <f>ROUND(I228*H228,2)</f>
        <v>0</v>
      </c>
      <c r="K228" s="249" t="s">
        <v>21</v>
      </c>
      <c r="L228" s="254"/>
      <c r="M228" s="255" t="s">
        <v>21</v>
      </c>
      <c r="N228" s="256" t="s">
        <v>48</v>
      </c>
      <c r="O228" s="86"/>
      <c r="P228" s="215">
        <f>O228*H228</f>
        <v>0</v>
      </c>
      <c r="Q228" s="215">
        <v>0.001</v>
      </c>
      <c r="R228" s="215">
        <f>Q228*H228</f>
        <v>0.002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179</v>
      </c>
      <c r="AT228" s="217" t="s">
        <v>176</v>
      </c>
      <c r="AU228" s="217" t="s">
        <v>87</v>
      </c>
      <c r="AY228" s="19" t="s">
        <v>161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85</v>
      </c>
      <c r="BK228" s="218">
        <f>ROUND(I228*H228,2)</f>
        <v>0</v>
      </c>
      <c r="BL228" s="19" t="s">
        <v>168</v>
      </c>
      <c r="BM228" s="217" t="s">
        <v>395</v>
      </c>
    </row>
    <row r="229" s="13" customFormat="1">
      <c r="A229" s="13"/>
      <c r="B229" s="224"/>
      <c r="C229" s="225"/>
      <c r="D229" s="226" t="s">
        <v>172</v>
      </c>
      <c r="E229" s="227" t="s">
        <v>21</v>
      </c>
      <c r="F229" s="228" t="s">
        <v>390</v>
      </c>
      <c r="G229" s="225"/>
      <c r="H229" s="229">
        <v>2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172</v>
      </c>
      <c r="AU229" s="235" t="s">
        <v>87</v>
      </c>
      <c r="AV229" s="13" t="s">
        <v>87</v>
      </c>
      <c r="AW229" s="13" t="s">
        <v>38</v>
      </c>
      <c r="AX229" s="13" t="s">
        <v>85</v>
      </c>
      <c r="AY229" s="235" t="s">
        <v>161</v>
      </c>
    </row>
    <row r="230" s="2" customFormat="1" ht="16.5" customHeight="1">
      <c r="A230" s="40"/>
      <c r="B230" s="41"/>
      <c r="C230" s="247" t="s">
        <v>396</v>
      </c>
      <c r="D230" s="247" t="s">
        <v>176</v>
      </c>
      <c r="E230" s="248" t="s">
        <v>397</v>
      </c>
      <c r="F230" s="249" t="s">
        <v>398</v>
      </c>
      <c r="G230" s="250" t="s">
        <v>232</v>
      </c>
      <c r="H230" s="251">
        <v>1</v>
      </c>
      <c r="I230" s="252"/>
      <c r="J230" s="253">
        <f>ROUND(I230*H230,2)</f>
        <v>0</v>
      </c>
      <c r="K230" s="249" t="s">
        <v>21</v>
      </c>
      <c r="L230" s="254"/>
      <c r="M230" s="255" t="s">
        <v>21</v>
      </c>
      <c r="N230" s="256" t="s">
        <v>48</v>
      </c>
      <c r="O230" s="86"/>
      <c r="P230" s="215">
        <f>O230*H230</f>
        <v>0</v>
      </c>
      <c r="Q230" s="215">
        <v>0.001</v>
      </c>
      <c r="R230" s="215">
        <f>Q230*H230</f>
        <v>0.001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179</v>
      </c>
      <c r="AT230" s="217" t="s">
        <v>176</v>
      </c>
      <c r="AU230" s="217" t="s">
        <v>87</v>
      </c>
      <c r="AY230" s="19" t="s">
        <v>161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85</v>
      </c>
      <c r="BK230" s="218">
        <f>ROUND(I230*H230,2)</f>
        <v>0</v>
      </c>
      <c r="BL230" s="19" t="s">
        <v>168</v>
      </c>
      <c r="BM230" s="217" t="s">
        <v>399</v>
      </c>
    </row>
    <row r="231" s="13" customFormat="1">
      <c r="A231" s="13"/>
      <c r="B231" s="224"/>
      <c r="C231" s="225"/>
      <c r="D231" s="226" t="s">
        <v>172</v>
      </c>
      <c r="E231" s="227" t="s">
        <v>21</v>
      </c>
      <c r="F231" s="228" t="s">
        <v>391</v>
      </c>
      <c r="G231" s="225"/>
      <c r="H231" s="229">
        <v>1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172</v>
      </c>
      <c r="AU231" s="235" t="s">
        <v>87</v>
      </c>
      <c r="AV231" s="13" t="s">
        <v>87</v>
      </c>
      <c r="AW231" s="13" t="s">
        <v>38</v>
      </c>
      <c r="AX231" s="13" t="s">
        <v>85</v>
      </c>
      <c r="AY231" s="235" t="s">
        <v>161</v>
      </c>
    </row>
    <row r="232" s="2" customFormat="1" ht="24.15" customHeight="1">
      <c r="A232" s="40"/>
      <c r="B232" s="41"/>
      <c r="C232" s="206" t="s">
        <v>400</v>
      </c>
      <c r="D232" s="206" t="s">
        <v>163</v>
      </c>
      <c r="E232" s="207" t="s">
        <v>401</v>
      </c>
      <c r="F232" s="208" t="s">
        <v>402</v>
      </c>
      <c r="G232" s="209" t="s">
        <v>232</v>
      </c>
      <c r="H232" s="210">
        <v>8</v>
      </c>
      <c r="I232" s="211"/>
      <c r="J232" s="212">
        <f>ROUND(I232*H232,2)</f>
        <v>0</v>
      </c>
      <c r="K232" s="208" t="s">
        <v>167</v>
      </c>
      <c r="L232" s="46"/>
      <c r="M232" s="213" t="s">
        <v>21</v>
      </c>
      <c r="N232" s="214" t="s">
        <v>48</v>
      </c>
      <c r="O232" s="86"/>
      <c r="P232" s="215">
        <f>O232*H232</f>
        <v>0</v>
      </c>
      <c r="Q232" s="215">
        <v>0.00025000000000000001</v>
      </c>
      <c r="R232" s="215">
        <f>Q232*H232</f>
        <v>0.002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168</v>
      </c>
      <c r="AT232" s="217" t="s">
        <v>163</v>
      </c>
      <c r="AU232" s="217" t="s">
        <v>87</v>
      </c>
      <c r="AY232" s="19" t="s">
        <v>161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85</v>
      </c>
      <c r="BK232" s="218">
        <f>ROUND(I232*H232,2)</f>
        <v>0</v>
      </c>
      <c r="BL232" s="19" t="s">
        <v>168</v>
      </c>
      <c r="BM232" s="217" t="s">
        <v>403</v>
      </c>
    </row>
    <row r="233" s="2" customFormat="1">
      <c r="A233" s="40"/>
      <c r="B233" s="41"/>
      <c r="C233" s="42"/>
      <c r="D233" s="219" t="s">
        <v>170</v>
      </c>
      <c r="E233" s="42"/>
      <c r="F233" s="220" t="s">
        <v>404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170</v>
      </c>
      <c r="AU233" s="19" t="s">
        <v>87</v>
      </c>
    </row>
    <row r="234" s="13" customFormat="1">
      <c r="A234" s="13"/>
      <c r="B234" s="224"/>
      <c r="C234" s="225"/>
      <c r="D234" s="226" t="s">
        <v>172</v>
      </c>
      <c r="E234" s="227" t="s">
        <v>21</v>
      </c>
      <c r="F234" s="228" t="s">
        <v>405</v>
      </c>
      <c r="G234" s="225"/>
      <c r="H234" s="229">
        <v>2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172</v>
      </c>
      <c r="AU234" s="235" t="s">
        <v>87</v>
      </c>
      <c r="AV234" s="13" t="s">
        <v>87</v>
      </c>
      <c r="AW234" s="13" t="s">
        <v>38</v>
      </c>
      <c r="AX234" s="13" t="s">
        <v>77</v>
      </c>
      <c r="AY234" s="235" t="s">
        <v>161</v>
      </c>
    </row>
    <row r="235" s="13" customFormat="1">
      <c r="A235" s="13"/>
      <c r="B235" s="224"/>
      <c r="C235" s="225"/>
      <c r="D235" s="226" t="s">
        <v>172</v>
      </c>
      <c r="E235" s="227" t="s">
        <v>21</v>
      </c>
      <c r="F235" s="228" t="s">
        <v>406</v>
      </c>
      <c r="G235" s="225"/>
      <c r="H235" s="229">
        <v>1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172</v>
      </c>
      <c r="AU235" s="235" t="s">
        <v>87</v>
      </c>
      <c r="AV235" s="13" t="s">
        <v>87</v>
      </c>
      <c r="AW235" s="13" t="s">
        <v>38</v>
      </c>
      <c r="AX235" s="13" t="s">
        <v>77</v>
      </c>
      <c r="AY235" s="235" t="s">
        <v>161</v>
      </c>
    </row>
    <row r="236" s="13" customFormat="1">
      <c r="A236" s="13"/>
      <c r="B236" s="224"/>
      <c r="C236" s="225"/>
      <c r="D236" s="226" t="s">
        <v>172</v>
      </c>
      <c r="E236" s="227" t="s">
        <v>21</v>
      </c>
      <c r="F236" s="228" t="s">
        <v>407</v>
      </c>
      <c r="G236" s="225"/>
      <c r="H236" s="229">
        <v>2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172</v>
      </c>
      <c r="AU236" s="235" t="s">
        <v>87</v>
      </c>
      <c r="AV236" s="13" t="s">
        <v>87</v>
      </c>
      <c r="AW236" s="13" t="s">
        <v>38</v>
      </c>
      <c r="AX236" s="13" t="s">
        <v>77</v>
      </c>
      <c r="AY236" s="235" t="s">
        <v>161</v>
      </c>
    </row>
    <row r="237" s="13" customFormat="1">
      <c r="A237" s="13"/>
      <c r="B237" s="224"/>
      <c r="C237" s="225"/>
      <c r="D237" s="226" t="s">
        <v>172</v>
      </c>
      <c r="E237" s="227" t="s">
        <v>21</v>
      </c>
      <c r="F237" s="228" t="s">
        <v>408</v>
      </c>
      <c r="G237" s="225"/>
      <c r="H237" s="229">
        <v>2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172</v>
      </c>
      <c r="AU237" s="235" t="s">
        <v>87</v>
      </c>
      <c r="AV237" s="13" t="s">
        <v>87</v>
      </c>
      <c r="AW237" s="13" t="s">
        <v>38</v>
      </c>
      <c r="AX237" s="13" t="s">
        <v>77</v>
      </c>
      <c r="AY237" s="235" t="s">
        <v>161</v>
      </c>
    </row>
    <row r="238" s="13" customFormat="1">
      <c r="A238" s="13"/>
      <c r="B238" s="224"/>
      <c r="C238" s="225"/>
      <c r="D238" s="226" t="s">
        <v>172</v>
      </c>
      <c r="E238" s="227" t="s">
        <v>21</v>
      </c>
      <c r="F238" s="228" t="s">
        <v>409</v>
      </c>
      <c r="G238" s="225"/>
      <c r="H238" s="229">
        <v>1</v>
      </c>
      <c r="I238" s="230"/>
      <c r="J238" s="225"/>
      <c r="K238" s="225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172</v>
      </c>
      <c r="AU238" s="235" t="s">
        <v>87</v>
      </c>
      <c r="AV238" s="13" t="s">
        <v>87</v>
      </c>
      <c r="AW238" s="13" t="s">
        <v>38</v>
      </c>
      <c r="AX238" s="13" t="s">
        <v>77</v>
      </c>
      <c r="AY238" s="235" t="s">
        <v>161</v>
      </c>
    </row>
    <row r="239" s="14" customFormat="1">
      <c r="A239" s="14"/>
      <c r="B239" s="236"/>
      <c r="C239" s="237"/>
      <c r="D239" s="226" t="s">
        <v>172</v>
      </c>
      <c r="E239" s="238" t="s">
        <v>21</v>
      </c>
      <c r="F239" s="239" t="s">
        <v>175</v>
      </c>
      <c r="G239" s="237"/>
      <c r="H239" s="240">
        <v>8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172</v>
      </c>
      <c r="AU239" s="246" t="s">
        <v>87</v>
      </c>
      <c r="AV239" s="14" t="s">
        <v>168</v>
      </c>
      <c r="AW239" s="14" t="s">
        <v>38</v>
      </c>
      <c r="AX239" s="14" t="s">
        <v>85</v>
      </c>
      <c r="AY239" s="246" t="s">
        <v>161</v>
      </c>
    </row>
    <row r="240" s="2" customFormat="1" ht="16.5" customHeight="1">
      <c r="A240" s="40"/>
      <c r="B240" s="41"/>
      <c r="C240" s="247" t="s">
        <v>410</v>
      </c>
      <c r="D240" s="247" t="s">
        <v>176</v>
      </c>
      <c r="E240" s="248" t="s">
        <v>411</v>
      </c>
      <c r="F240" s="249" t="s">
        <v>412</v>
      </c>
      <c r="G240" s="250" t="s">
        <v>199</v>
      </c>
      <c r="H240" s="251">
        <v>5.46</v>
      </c>
      <c r="I240" s="252"/>
      <c r="J240" s="253">
        <f>ROUND(I240*H240,2)</f>
        <v>0</v>
      </c>
      <c r="K240" s="249" t="s">
        <v>21</v>
      </c>
      <c r="L240" s="254"/>
      <c r="M240" s="255" t="s">
        <v>21</v>
      </c>
      <c r="N240" s="256" t="s">
        <v>48</v>
      </c>
      <c r="O240" s="86"/>
      <c r="P240" s="215">
        <f>O240*H240</f>
        <v>0</v>
      </c>
      <c r="Q240" s="215">
        <v>0.0057000000000000002</v>
      </c>
      <c r="R240" s="215">
        <f>Q240*H240</f>
        <v>0.031122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179</v>
      </c>
      <c r="AT240" s="217" t="s">
        <v>176</v>
      </c>
      <c r="AU240" s="217" t="s">
        <v>87</v>
      </c>
      <c r="AY240" s="19" t="s">
        <v>161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85</v>
      </c>
      <c r="BK240" s="218">
        <f>ROUND(I240*H240,2)</f>
        <v>0</v>
      </c>
      <c r="BL240" s="19" t="s">
        <v>168</v>
      </c>
      <c r="BM240" s="217" t="s">
        <v>413</v>
      </c>
    </row>
    <row r="241" s="2" customFormat="1">
      <c r="A241" s="40"/>
      <c r="B241" s="41"/>
      <c r="C241" s="42"/>
      <c r="D241" s="226" t="s">
        <v>181</v>
      </c>
      <c r="E241" s="42"/>
      <c r="F241" s="257" t="s">
        <v>414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181</v>
      </c>
      <c r="AU241" s="19" t="s">
        <v>87</v>
      </c>
    </row>
    <row r="242" s="13" customFormat="1">
      <c r="A242" s="13"/>
      <c r="B242" s="224"/>
      <c r="C242" s="225"/>
      <c r="D242" s="226" t="s">
        <v>172</v>
      </c>
      <c r="E242" s="227" t="s">
        <v>21</v>
      </c>
      <c r="F242" s="228" t="s">
        <v>415</v>
      </c>
      <c r="G242" s="225"/>
      <c r="H242" s="229">
        <v>5.0599999999999996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172</v>
      </c>
      <c r="AU242" s="235" t="s">
        <v>87</v>
      </c>
      <c r="AV242" s="13" t="s">
        <v>87</v>
      </c>
      <c r="AW242" s="13" t="s">
        <v>38</v>
      </c>
      <c r="AX242" s="13" t="s">
        <v>77</v>
      </c>
      <c r="AY242" s="235" t="s">
        <v>161</v>
      </c>
    </row>
    <row r="243" s="13" customFormat="1">
      <c r="A243" s="13"/>
      <c r="B243" s="224"/>
      <c r="C243" s="225"/>
      <c r="D243" s="226" t="s">
        <v>172</v>
      </c>
      <c r="E243" s="227" t="s">
        <v>21</v>
      </c>
      <c r="F243" s="228" t="s">
        <v>416</v>
      </c>
      <c r="G243" s="225"/>
      <c r="H243" s="229">
        <v>0.40000000000000002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172</v>
      </c>
      <c r="AU243" s="235" t="s">
        <v>87</v>
      </c>
      <c r="AV243" s="13" t="s">
        <v>87</v>
      </c>
      <c r="AW243" s="13" t="s">
        <v>38</v>
      </c>
      <c r="AX243" s="13" t="s">
        <v>77</v>
      </c>
      <c r="AY243" s="235" t="s">
        <v>161</v>
      </c>
    </row>
    <row r="244" s="14" customFormat="1">
      <c r="A244" s="14"/>
      <c r="B244" s="236"/>
      <c r="C244" s="237"/>
      <c r="D244" s="226" t="s">
        <v>172</v>
      </c>
      <c r="E244" s="238" t="s">
        <v>21</v>
      </c>
      <c r="F244" s="239" t="s">
        <v>175</v>
      </c>
      <c r="G244" s="237"/>
      <c r="H244" s="240">
        <v>5.46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172</v>
      </c>
      <c r="AU244" s="246" t="s">
        <v>87</v>
      </c>
      <c r="AV244" s="14" t="s">
        <v>168</v>
      </c>
      <c r="AW244" s="14" t="s">
        <v>38</v>
      </c>
      <c r="AX244" s="14" t="s">
        <v>85</v>
      </c>
      <c r="AY244" s="246" t="s">
        <v>161</v>
      </c>
    </row>
    <row r="245" s="2" customFormat="1" ht="16.5" customHeight="1">
      <c r="A245" s="40"/>
      <c r="B245" s="41"/>
      <c r="C245" s="247" t="s">
        <v>417</v>
      </c>
      <c r="D245" s="247" t="s">
        <v>176</v>
      </c>
      <c r="E245" s="248" t="s">
        <v>418</v>
      </c>
      <c r="F245" s="249" t="s">
        <v>419</v>
      </c>
      <c r="G245" s="250" t="s">
        <v>199</v>
      </c>
      <c r="H245" s="251">
        <v>2.7000000000000002</v>
      </c>
      <c r="I245" s="252"/>
      <c r="J245" s="253">
        <f>ROUND(I245*H245,2)</f>
        <v>0</v>
      </c>
      <c r="K245" s="249" t="s">
        <v>21</v>
      </c>
      <c r="L245" s="254"/>
      <c r="M245" s="255" t="s">
        <v>21</v>
      </c>
      <c r="N245" s="256" t="s">
        <v>48</v>
      </c>
      <c r="O245" s="86"/>
      <c r="P245" s="215">
        <f>O245*H245</f>
        <v>0</v>
      </c>
      <c r="Q245" s="215">
        <v>0.0106</v>
      </c>
      <c r="R245" s="215">
        <f>Q245*H245</f>
        <v>0.028620000000000003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179</v>
      </c>
      <c r="AT245" s="217" t="s">
        <v>176</v>
      </c>
      <c r="AU245" s="217" t="s">
        <v>87</v>
      </c>
      <c r="AY245" s="19" t="s">
        <v>161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85</v>
      </c>
      <c r="BK245" s="218">
        <f>ROUND(I245*H245,2)</f>
        <v>0</v>
      </c>
      <c r="BL245" s="19" t="s">
        <v>168</v>
      </c>
      <c r="BM245" s="217" t="s">
        <v>420</v>
      </c>
    </row>
    <row r="246" s="2" customFormat="1">
      <c r="A246" s="40"/>
      <c r="B246" s="41"/>
      <c r="C246" s="42"/>
      <c r="D246" s="226" t="s">
        <v>181</v>
      </c>
      <c r="E246" s="42"/>
      <c r="F246" s="257" t="s">
        <v>421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181</v>
      </c>
      <c r="AU246" s="19" t="s">
        <v>87</v>
      </c>
    </row>
    <row r="247" s="13" customFormat="1">
      <c r="A247" s="13"/>
      <c r="B247" s="224"/>
      <c r="C247" s="225"/>
      <c r="D247" s="226" t="s">
        <v>172</v>
      </c>
      <c r="E247" s="227" t="s">
        <v>21</v>
      </c>
      <c r="F247" s="228" t="s">
        <v>422</v>
      </c>
      <c r="G247" s="225"/>
      <c r="H247" s="229">
        <v>1.5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172</v>
      </c>
      <c r="AU247" s="235" t="s">
        <v>87</v>
      </c>
      <c r="AV247" s="13" t="s">
        <v>87</v>
      </c>
      <c r="AW247" s="13" t="s">
        <v>38</v>
      </c>
      <c r="AX247" s="13" t="s">
        <v>77</v>
      </c>
      <c r="AY247" s="235" t="s">
        <v>161</v>
      </c>
    </row>
    <row r="248" s="13" customFormat="1">
      <c r="A248" s="13"/>
      <c r="B248" s="224"/>
      <c r="C248" s="225"/>
      <c r="D248" s="226" t="s">
        <v>172</v>
      </c>
      <c r="E248" s="227" t="s">
        <v>21</v>
      </c>
      <c r="F248" s="228" t="s">
        <v>423</v>
      </c>
      <c r="G248" s="225"/>
      <c r="H248" s="229">
        <v>1.2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172</v>
      </c>
      <c r="AU248" s="235" t="s">
        <v>87</v>
      </c>
      <c r="AV248" s="13" t="s">
        <v>87</v>
      </c>
      <c r="AW248" s="13" t="s">
        <v>38</v>
      </c>
      <c r="AX248" s="13" t="s">
        <v>77</v>
      </c>
      <c r="AY248" s="235" t="s">
        <v>161</v>
      </c>
    </row>
    <row r="249" s="14" customFormat="1">
      <c r="A249" s="14"/>
      <c r="B249" s="236"/>
      <c r="C249" s="237"/>
      <c r="D249" s="226" t="s">
        <v>172</v>
      </c>
      <c r="E249" s="238" t="s">
        <v>21</v>
      </c>
      <c r="F249" s="239" t="s">
        <v>175</v>
      </c>
      <c r="G249" s="237"/>
      <c r="H249" s="240">
        <v>2.7000000000000002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172</v>
      </c>
      <c r="AU249" s="246" t="s">
        <v>87</v>
      </c>
      <c r="AV249" s="14" t="s">
        <v>168</v>
      </c>
      <c r="AW249" s="14" t="s">
        <v>38</v>
      </c>
      <c r="AX249" s="14" t="s">
        <v>85</v>
      </c>
      <c r="AY249" s="246" t="s">
        <v>161</v>
      </c>
    </row>
    <row r="250" s="2" customFormat="1" ht="16.5" customHeight="1">
      <c r="A250" s="40"/>
      <c r="B250" s="41"/>
      <c r="C250" s="247" t="s">
        <v>424</v>
      </c>
      <c r="D250" s="247" t="s">
        <v>176</v>
      </c>
      <c r="E250" s="248" t="s">
        <v>425</v>
      </c>
      <c r="F250" s="249" t="s">
        <v>426</v>
      </c>
      <c r="G250" s="250" t="s">
        <v>199</v>
      </c>
      <c r="H250" s="251">
        <v>81.349999999999994</v>
      </c>
      <c r="I250" s="252"/>
      <c r="J250" s="253">
        <f>ROUND(I250*H250,2)</f>
        <v>0</v>
      </c>
      <c r="K250" s="249" t="s">
        <v>21</v>
      </c>
      <c r="L250" s="254"/>
      <c r="M250" s="255" t="s">
        <v>21</v>
      </c>
      <c r="N250" s="256" t="s">
        <v>48</v>
      </c>
      <c r="O250" s="86"/>
      <c r="P250" s="215">
        <f>O250*H250</f>
        <v>0</v>
      </c>
      <c r="Q250" s="215">
        <v>0.013400000000000001</v>
      </c>
      <c r="R250" s="215">
        <f>Q250*H250</f>
        <v>1.09009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179</v>
      </c>
      <c r="AT250" s="217" t="s">
        <v>176</v>
      </c>
      <c r="AU250" s="217" t="s">
        <v>87</v>
      </c>
      <c r="AY250" s="19" t="s">
        <v>161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85</v>
      </c>
      <c r="BK250" s="218">
        <f>ROUND(I250*H250,2)</f>
        <v>0</v>
      </c>
      <c r="BL250" s="19" t="s">
        <v>168</v>
      </c>
      <c r="BM250" s="217" t="s">
        <v>427</v>
      </c>
    </row>
    <row r="251" s="2" customFormat="1">
      <c r="A251" s="40"/>
      <c r="B251" s="41"/>
      <c r="C251" s="42"/>
      <c r="D251" s="226" t="s">
        <v>181</v>
      </c>
      <c r="E251" s="42"/>
      <c r="F251" s="257" t="s">
        <v>428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181</v>
      </c>
      <c r="AU251" s="19" t="s">
        <v>87</v>
      </c>
    </row>
    <row r="252" s="13" customFormat="1">
      <c r="A252" s="13"/>
      <c r="B252" s="224"/>
      <c r="C252" s="225"/>
      <c r="D252" s="226" t="s">
        <v>172</v>
      </c>
      <c r="E252" s="227" t="s">
        <v>21</v>
      </c>
      <c r="F252" s="228" t="s">
        <v>429</v>
      </c>
      <c r="G252" s="225"/>
      <c r="H252" s="229">
        <v>1.3999999999999999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172</v>
      </c>
      <c r="AU252" s="235" t="s">
        <v>87</v>
      </c>
      <c r="AV252" s="13" t="s">
        <v>87</v>
      </c>
      <c r="AW252" s="13" t="s">
        <v>38</v>
      </c>
      <c r="AX252" s="13" t="s">
        <v>77</v>
      </c>
      <c r="AY252" s="235" t="s">
        <v>161</v>
      </c>
    </row>
    <row r="253" s="13" customFormat="1">
      <c r="A253" s="13"/>
      <c r="B253" s="224"/>
      <c r="C253" s="225"/>
      <c r="D253" s="226" t="s">
        <v>172</v>
      </c>
      <c r="E253" s="227" t="s">
        <v>21</v>
      </c>
      <c r="F253" s="228" t="s">
        <v>430</v>
      </c>
      <c r="G253" s="225"/>
      <c r="H253" s="229">
        <v>0.55000000000000004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172</v>
      </c>
      <c r="AU253" s="235" t="s">
        <v>87</v>
      </c>
      <c r="AV253" s="13" t="s">
        <v>87</v>
      </c>
      <c r="AW253" s="13" t="s">
        <v>38</v>
      </c>
      <c r="AX253" s="13" t="s">
        <v>77</v>
      </c>
      <c r="AY253" s="235" t="s">
        <v>161</v>
      </c>
    </row>
    <row r="254" s="15" customFormat="1">
      <c r="A254" s="15"/>
      <c r="B254" s="258"/>
      <c r="C254" s="259"/>
      <c r="D254" s="226" t="s">
        <v>172</v>
      </c>
      <c r="E254" s="260" t="s">
        <v>21</v>
      </c>
      <c r="F254" s="261" t="s">
        <v>208</v>
      </c>
      <c r="G254" s="259"/>
      <c r="H254" s="262">
        <v>1.95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8" t="s">
        <v>172</v>
      </c>
      <c r="AU254" s="268" t="s">
        <v>87</v>
      </c>
      <c r="AV254" s="15" t="s">
        <v>183</v>
      </c>
      <c r="AW254" s="15" t="s">
        <v>38</v>
      </c>
      <c r="AX254" s="15" t="s">
        <v>77</v>
      </c>
      <c r="AY254" s="268" t="s">
        <v>161</v>
      </c>
    </row>
    <row r="255" s="13" customFormat="1">
      <c r="A255" s="13"/>
      <c r="B255" s="224"/>
      <c r="C255" s="225"/>
      <c r="D255" s="226" t="s">
        <v>172</v>
      </c>
      <c r="E255" s="227" t="s">
        <v>21</v>
      </c>
      <c r="F255" s="228" t="s">
        <v>431</v>
      </c>
      <c r="G255" s="225"/>
      <c r="H255" s="229">
        <v>66.599999999999994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172</v>
      </c>
      <c r="AU255" s="235" t="s">
        <v>87</v>
      </c>
      <c r="AV255" s="13" t="s">
        <v>87</v>
      </c>
      <c r="AW255" s="13" t="s">
        <v>38</v>
      </c>
      <c r="AX255" s="13" t="s">
        <v>77</v>
      </c>
      <c r="AY255" s="235" t="s">
        <v>161</v>
      </c>
    </row>
    <row r="256" s="13" customFormat="1">
      <c r="A256" s="13"/>
      <c r="B256" s="224"/>
      <c r="C256" s="225"/>
      <c r="D256" s="226" t="s">
        <v>172</v>
      </c>
      <c r="E256" s="227" t="s">
        <v>21</v>
      </c>
      <c r="F256" s="228" t="s">
        <v>432</v>
      </c>
      <c r="G256" s="225"/>
      <c r="H256" s="229">
        <v>12.800000000000001</v>
      </c>
      <c r="I256" s="230"/>
      <c r="J256" s="225"/>
      <c r="K256" s="225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172</v>
      </c>
      <c r="AU256" s="235" t="s">
        <v>87</v>
      </c>
      <c r="AV256" s="13" t="s">
        <v>87</v>
      </c>
      <c r="AW256" s="13" t="s">
        <v>38</v>
      </c>
      <c r="AX256" s="13" t="s">
        <v>77</v>
      </c>
      <c r="AY256" s="235" t="s">
        <v>161</v>
      </c>
    </row>
    <row r="257" s="14" customFormat="1">
      <c r="A257" s="14"/>
      <c r="B257" s="236"/>
      <c r="C257" s="237"/>
      <c r="D257" s="226" t="s">
        <v>172</v>
      </c>
      <c r="E257" s="238" t="s">
        <v>21</v>
      </c>
      <c r="F257" s="239" t="s">
        <v>175</v>
      </c>
      <c r="G257" s="237"/>
      <c r="H257" s="240">
        <v>81.349999999999994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172</v>
      </c>
      <c r="AU257" s="246" t="s">
        <v>87</v>
      </c>
      <c r="AV257" s="14" t="s">
        <v>168</v>
      </c>
      <c r="AW257" s="14" t="s">
        <v>38</v>
      </c>
      <c r="AX257" s="14" t="s">
        <v>85</v>
      </c>
      <c r="AY257" s="246" t="s">
        <v>161</v>
      </c>
    </row>
    <row r="258" s="2" customFormat="1" ht="24.15" customHeight="1">
      <c r="A258" s="40"/>
      <c r="B258" s="41"/>
      <c r="C258" s="206" t="s">
        <v>433</v>
      </c>
      <c r="D258" s="206" t="s">
        <v>163</v>
      </c>
      <c r="E258" s="207" t="s">
        <v>434</v>
      </c>
      <c r="F258" s="208" t="s">
        <v>435</v>
      </c>
      <c r="G258" s="209" t="s">
        <v>232</v>
      </c>
      <c r="H258" s="210">
        <v>47.799999999999997</v>
      </c>
      <c r="I258" s="211"/>
      <c r="J258" s="212">
        <f>ROUND(I258*H258,2)</f>
        <v>0</v>
      </c>
      <c r="K258" s="208" t="s">
        <v>167</v>
      </c>
      <c r="L258" s="46"/>
      <c r="M258" s="213" t="s">
        <v>21</v>
      </c>
      <c r="N258" s="214" t="s">
        <v>48</v>
      </c>
      <c r="O258" s="86"/>
      <c r="P258" s="215">
        <f>O258*H258</f>
        <v>0</v>
      </c>
      <c r="Q258" s="215">
        <v>0.00068000000000000005</v>
      </c>
      <c r="R258" s="215">
        <f>Q258*H258</f>
        <v>0.032503999999999998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168</v>
      </c>
      <c r="AT258" s="217" t="s">
        <v>163</v>
      </c>
      <c r="AU258" s="217" t="s">
        <v>87</v>
      </c>
      <c r="AY258" s="19" t="s">
        <v>161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85</v>
      </c>
      <c r="BK258" s="218">
        <f>ROUND(I258*H258,2)</f>
        <v>0</v>
      </c>
      <c r="BL258" s="19" t="s">
        <v>168</v>
      </c>
      <c r="BM258" s="217" t="s">
        <v>436</v>
      </c>
    </row>
    <row r="259" s="2" customFormat="1">
      <c r="A259" s="40"/>
      <c r="B259" s="41"/>
      <c r="C259" s="42"/>
      <c r="D259" s="219" t="s">
        <v>170</v>
      </c>
      <c r="E259" s="42"/>
      <c r="F259" s="220" t="s">
        <v>437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170</v>
      </c>
      <c r="AU259" s="19" t="s">
        <v>87</v>
      </c>
    </row>
    <row r="260" s="13" customFormat="1">
      <c r="A260" s="13"/>
      <c r="B260" s="224"/>
      <c r="C260" s="225"/>
      <c r="D260" s="226" t="s">
        <v>172</v>
      </c>
      <c r="E260" s="227" t="s">
        <v>21</v>
      </c>
      <c r="F260" s="228" t="s">
        <v>438</v>
      </c>
      <c r="G260" s="225"/>
      <c r="H260" s="229">
        <v>1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172</v>
      </c>
      <c r="AU260" s="235" t="s">
        <v>87</v>
      </c>
      <c r="AV260" s="13" t="s">
        <v>87</v>
      </c>
      <c r="AW260" s="13" t="s">
        <v>38</v>
      </c>
      <c r="AX260" s="13" t="s">
        <v>77</v>
      </c>
      <c r="AY260" s="235" t="s">
        <v>161</v>
      </c>
    </row>
    <row r="261" s="13" customFormat="1">
      <c r="A261" s="13"/>
      <c r="B261" s="224"/>
      <c r="C261" s="225"/>
      <c r="D261" s="226" t="s">
        <v>172</v>
      </c>
      <c r="E261" s="227" t="s">
        <v>21</v>
      </c>
      <c r="F261" s="228" t="s">
        <v>439</v>
      </c>
      <c r="G261" s="225"/>
      <c r="H261" s="229">
        <v>12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172</v>
      </c>
      <c r="AU261" s="235" t="s">
        <v>87</v>
      </c>
      <c r="AV261" s="13" t="s">
        <v>87</v>
      </c>
      <c r="AW261" s="13" t="s">
        <v>38</v>
      </c>
      <c r="AX261" s="13" t="s">
        <v>77</v>
      </c>
      <c r="AY261" s="235" t="s">
        <v>161</v>
      </c>
    </row>
    <row r="262" s="13" customFormat="1">
      <c r="A262" s="13"/>
      <c r="B262" s="224"/>
      <c r="C262" s="225"/>
      <c r="D262" s="226" t="s">
        <v>172</v>
      </c>
      <c r="E262" s="227" t="s">
        <v>21</v>
      </c>
      <c r="F262" s="228" t="s">
        <v>440</v>
      </c>
      <c r="G262" s="225"/>
      <c r="H262" s="229">
        <v>1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172</v>
      </c>
      <c r="AU262" s="235" t="s">
        <v>87</v>
      </c>
      <c r="AV262" s="13" t="s">
        <v>87</v>
      </c>
      <c r="AW262" s="13" t="s">
        <v>38</v>
      </c>
      <c r="AX262" s="13" t="s">
        <v>77</v>
      </c>
      <c r="AY262" s="235" t="s">
        <v>161</v>
      </c>
    </row>
    <row r="263" s="13" customFormat="1">
      <c r="A263" s="13"/>
      <c r="B263" s="224"/>
      <c r="C263" s="225"/>
      <c r="D263" s="226" t="s">
        <v>172</v>
      </c>
      <c r="E263" s="227" t="s">
        <v>21</v>
      </c>
      <c r="F263" s="228" t="s">
        <v>441</v>
      </c>
      <c r="G263" s="225"/>
      <c r="H263" s="229">
        <v>13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172</v>
      </c>
      <c r="AU263" s="235" t="s">
        <v>87</v>
      </c>
      <c r="AV263" s="13" t="s">
        <v>87</v>
      </c>
      <c r="AW263" s="13" t="s">
        <v>38</v>
      </c>
      <c r="AX263" s="13" t="s">
        <v>77</v>
      </c>
      <c r="AY263" s="235" t="s">
        <v>161</v>
      </c>
    </row>
    <row r="264" s="13" customFormat="1">
      <c r="A264" s="13"/>
      <c r="B264" s="224"/>
      <c r="C264" s="225"/>
      <c r="D264" s="226" t="s">
        <v>172</v>
      </c>
      <c r="E264" s="227" t="s">
        <v>21</v>
      </c>
      <c r="F264" s="228" t="s">
        <v>442</v>
      </c>
      <c r="G264" s="225"/>
      <c r="H264" s="229">
        <v>8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172</v>
      </c>
      <c r="AU264" s="235" t="s">
        <v>87</v>
      </c>
      <c r="AV264" s="13" t="s">
        <v>87</v>
      </c>
      <c r="AW264" s="13" t="s">
        <v>38</v>
      </c>
      <c r="AX264" s="13" t="s">
        <v>77</v>
      </c>
      <c r="AY264" s="235" t="s">
        <v>161</v>
      </c>
    </row>
    <row r="265" s="13" customFormat="1">
      <c r="A265" s="13"/>
      <c r="B265" s="224"/>
      <c r="C265" s="225"/>
      <c r="D265" s="226" t="s">
        <v>172</v>
      </c>
      <c r="E265" s="227" t="s">
        <v>21</v>
      </c>
      <c r="F265" s="228" t="s">
        <v>432</v>
      </c>
      <c r="G265" s="225"/>
      <c r="H265" s="229">
        <v>12.800000000000001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172</v>
      </c>
      <c r="AU265" s="235" t="s">
        <v>87</v>
      </c>
      <c r="AV265" s="13" t="s">
        <v>87</v>
      </c>
      <c r="AW265" s="13" t="s">
        <v>38</v>
      </c>
      <c r="AX265" s="13" t="s">
        <v>77</v>
      </c>
      <c r="AY265" s="235" t="s">
        <v>161</v>
      </c>
    </row>
    <row r="266" s="14" customFormat="1">
      <c r="A266" s="14"/>
      <c r="B266" s="236"/>
      <c r="C266" s="237"/>
      <c r="D266" s="226" t="s">
        <v>172</v>
      </c>
      <c r="E266" s="238" t="s">
        <v>21</v>
      </c>
      <c r="F266" s="239" t="s">
        <v>175</v>
      </c>
      <c r="G266" s="237"/>
      <c r="H266" s="240">
        <v>47.799999999999997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6" t="s">
        <v>172</v>
      </c>
      <c r="AU266" s="246" t="s">
        <v>87</v>
      </c>
      <c r="AV266" s="14" t="s">
        <v>168</v>
      </c>
      <c r="AW266" s="14" t="s">
        <v>38</v>
      </c>
      <c r="AX266" s="14" t="s">
        <v>85</v>
      </c>
      <c r="AY266" s="246" t="s">
        <v>161</v>
      </c>
    </row>
    <row r="267" s="2" customFormat="1" ht="21.75" customHeight="1">
      <c r="A267" s="40"/>
      <c r="B267" s="41"/>
      <c r="C267" s="247" t="s">
        <v>443</v>
      </c>
      <c r="D267" s="247" t="s">
        <v>176</v>
      </c>
      <c r="E267" s="248" t="s">
        <v>444</v>
      </c>
      <c r="F267" s="249" t="s">
        <v>445</v>
      </c>
      <c r="G267" s="250" t="s">
        <v>232</v>
      </c>
      <c r="H267" s="251">
        <v>12</v>
      </c>
      <c r="I267" s="252"/>
      <c r="J267" s="253">
        <f>ROUND(I267*H267,2)</f>
        <v>0</v>
      </c>
      <c r="K267" s="249" t="s">
        <v>21</v>
      </c>
      <c r="L267" s="254"/>
      <c r="M267" s="255" t="s">
        <v>21</v>
      </c>
      <c r="N267" s="256" t="s">
        <v>48</v>
      </c>
      <c r="O267" s="86"/>
      <c r="P267" s="215">
        <f>O267*H267</f>
        <v>0</v>
      </c>
      <c r="Q267" s="215">
        <v>0.020500000000000001</v>
      </c>
      <c r="R267" s="215">
        <f>Q267*H267</f>
        <v>0.246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179</v>
      </c>
      <c r="AT267" s="217" t="s">
        <v>176</v>
      </c>
      <c r="AU267" s="217" t="s">
        <v>87</v>
      </c>
      <c r="AY267" s="19" t="s">
        <v>161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85</v>
      </c>
      <c r="BK267" s="218">
        <f>ROUND(I267*H267,2)</f>
        <v>0</v>
      </c>
      <c r="BL267" s="19" t="s">
        <v>168</v>
      </c>
      <c r="BM267" s="217" t="s">
        <v>446</v>
      </c>
    </row>
    <row r="268" s="2" customFormat="1">
      <c r="A268" s="40"/>
      <c r="B268" s="41"/>
      <c r="C268" s="42"/>
      <c r="D268" s="226" t="s">
        <v>181</v>
      </c>
      <c r="E268" s="42"/>
      <c r="F268" s="257" t="s">
        <v>447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181</v>
      </c>
      <c r="AU268" s="19" t="s">
        <v>87</v>
      </c>
    </row>
    <row r="269" s="13" customFormat="1">
      <c r="A269" s="13"/>
      <c r="B269" s="224"/>
      <c r="C269" s="225"/>
      <c r="D269" s="226" t="s">
        <v>172</v>
      </c>
      <c r="E269" s="227" t="s">
        <v>21</v>
      </c>
      <c r="F269" s="228" t="s">
        <v>439</v>
      </c>
      <c r="G269" s="225"/>
      <c r="H269" s="229">
        <v>12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172</v>
      </c>
      <c r="AU269" s="235" t="s">
        <v>87</v>
      </c>
      <c r="AV269" s="13" t="s">
        <v>87</v>
      </c>
      <c r="AW269" s="13" t="s">
        <v>38</v>
      </c>
      <c r="AX269" s="13" t="s">
        <v>85</v>
      </c>
      <c r="AY269" s="235" t="s">
        <v>161</v>
      </c>
    </row>
    <row r="270" s="2" customFormat="1" ht="16.5" customHeight="1">
      <c r="A270" s="40"/>
      <c r="B270" s="41"/>
      <c r="C270" s="247" t="s">
        <v>448</v>
      </c>
      <c r="D270" s="247" t="s">
        <v>176</v>
      </c>
      <c r="E270" s="248" t="s">
        <v>449</v>
      </c>
      <c r="F270" s="249" t="s">
        <v>450</v>
      </c>
      <c r="G270" s="250" t="s">
        <v>199</v>
      </c>
      <c r="H270" s="251">
        <v>4.5499999999999998</v>
      </c>
      <c r="I270" s="252"/>
      <c r="J270" s="253">
        <f>ROUND(I270*H270,2)</f>
        <v>0</v>
      </c>
      <c r="K270" s="249" t="s">
        <v>21</v>
      </c>
      <c r="L270" s="254"/>
      <c r="M270" s="255" t="s">
        <v>21</v>
      </c>
      <c r="N270" s="256" t="s">
        <v>48</v>
      </c>
      <c r="O270" s="86"/>
      <c r="P270" s="215">
        <f>O270*H270</f>
        <v>0</v>
      </c>
      <c r="Q270" s="215">
        <v>0.026700000000000002</v>
      </c>
      <c r="R270" s="215">
        <f>Q270*H270</f>
        <v>0.121485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179</v>
      </c>
      <c r="AT270" s="217" t="s">
        <v>176</v>
      </c>
      <c r="AU270" s="217" t="s">
        <v>87</v>
      </c>
      <c r="AY270" s="19" t="s">
        <v>161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85</v>
      </c>
      <c r="BK270" s="218">
        <f>ROUND(I270*H270,2)</f>
        <v>0</v>
      </c>
      <c r="BL270" s="19" t="s">
        <v>168</v>
      </c>
      <c r="BM270" s="217" t="s">
        <v>451</v>
      </c>
    </row>
    <row r="271" s="2" customFormat="1">
      <c r="A271" s="40"/>
      <c r="B271" s="41"/>
      <c r="C271" s="42"/>
      <c r="D271" s="226" t="s">
        <v>181</v>
      </c>
      <c r="E271" s="42"/>
      <c r="F271" s="257" t="s">
        <v>452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181</v>
      </c>
      <c r="AU271" s="19" t="s">
        <v>87</v>
      </c>
    </row>
    <row r="272" s="13" customFormat="1">
      <c r="A272" s="13"/>
      <c r="B272" s="224"/>
      <c r="C272" s="225"/>
      <c r="D272" s="226" t="s">
        <v>172</v>
      </c>
      <c r="E272" s="227" t="s">
        <v>21</v>
      </c>
      <c r="F272" s="228" t="s">
        <v>453</v>
      </c>
      <c r="G272" s="225"/>
      <c r="H272" s="229">
        <v>2.1000000000000001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172</v>
      </c>
      <c r="AU272" s="235" t="s">
        <v>87</v>
      </c>
      <c r="AV272" s="13" t="s">
        <v>87</v>
      </c>
      <c r="AW272" s="13" t="s">
        <v>38</v>
      </c>
      <c r="AX272" s="13" t="s">
        <v>77</v>
      </c>
      <c r="AY272" s="235" t="s">
        <v>161</v>
      </c>
    </row>
    <row r="273" s="13" customFormat="1">
      <c r="A273" s="13"/>
      <c r="B273" s="224"/>
      <c r="C273" s="225"/>
      <c r="D273" s="226" t="s">
        <v>172</v>
      </c>
      <c r="E273" s="227" t="s">
        <v>21</v>
      </c>
      <c r="F273" s="228" t="s">
        <v>454</v>
      </c>
      <c r="G273" s="225"/>
      <c r="H273" s="229">
        <v>2.4500000000000002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172</v>
      </c>
      <c r="AU273" s="235" t="s">
        <v>87</v>
      </c>
      <c r="AV273" s="13" t="s">
        <v>87</v>
      </c>
      <c r="AW273" s="13" t="s">
        <v>38</v>
      </c>
      <c r="AX273" s="13" t="s">
        <v>77</v>
      </c>
      <c r="AY273" s="235" t="s">
        <v>161</v>
      </c>
    </row>
    <row r="274" s="14" customFormat="1">
      <c r="A274" s="14"/>
      <c r="B274" s="236"/>
      <c r="C274" s="237"/>
      <c r="D274" s="226" t="s">
        <v>172</v>
      </c>
      <c r="E274" s="238" t="s">
        <v>21</v>
      </c>
      <c r="F274" s="239" t="s">
        <v>175</v>
      </c>
      <c r="G274" s="237"/>
      <c r="H274" s="240">
        <v>4.5500000000000007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172</v>
      </c>
      <c r="AU274" s="246" t="s">
        <v>87</v>
      </c>
      <c r="AV274" s="14" t="s">
        <v>168</v>
      </c>
      <c r="AW274" s="14" t="s">
        <v>38</v>
      </c>
      <c r="AX274" s="14" t="s">
        <v>85</v>
      </c>
      <c r="AY274" s="246" t="s">
        <v>161</v>
      </c>
    </row>
    <row r="275" s="2" customFormat="1" ht="16.5" customHeight="1">
      <c r="A275" s="40"/>
      <c r="B275" s="41"/>
      <c r="C275" s="247" t="s">
        <v>455</v>
      </c>
      <c r="D275" s="247" t="s">
        <v>176</v>
      </c>
      <c r="E275" s="248" t="s">
        <v>456</v>
      </c>
      <c r="F275" s="249" t="s">
        <v>457</v>
      </c>
      <c r="G275" s="250" t="s">
        <v>199</v>
      </c>
      <c r="H275" s="251">
        <v>33.299999999999997</v>
      </c>
      <c r="I275" s="252"/>
      <c r="J275" s="253">
        <f>ROUND(I275*H275,2)</f>
        <v>0</v>
      </c>
      <c r="K275" s="249" t="s">
        <v>21</v>
      </c>
      <c r="L275" s="254"/>
      <c r="M275" s="255" t="s">
        <v>21</v>
      </c>
      <c r="N275" s="256" t="s">
        <v>48</v>
      </c>
      <c r="O275" s="86"/>
      <c r="P275" s="215">
        <f>O275*H275</f>
        <v>0</v>
      </c>
      <c r="Q275" s="215">
        <v>0.017399999999999999</v>
      </c>
      <c r="R275" s="215">
        <f>Q275*H275</f>
        <v>0.57941999999999994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179</v>
      </c>
      <c r="AT275" s="217" t="s">
        <v>176</v>
      </c>
      <c r="AU275" s="217" t="s">
        <v>87</v>
      </c>
      <c r="AY275" s="19" t="s">
        <v>161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85</v>
      </c>
      <c r="BK275" s="218">
        <f>ROUND(I275*H275,2)</f>
        <v>0</v>
      </c>
      <c r="BL275" s="19" t="s">
        <v>168</v>
      </c>
      <c r="BM275" s="217" t="s">
        <v>458</v>
      </c>
    </row>
    <row r="276" s="2" customFormat="1">
      <c r="A276" s="40"/>
      <c r="B276" s="41"/>
      <c r="C276" s="42"/>
      <c r="D276" s="226" t="s">
        <v>181</v>
      </c>
      <c r="E276" s="42"/>
      <c r="F276" s="257" t="s">
        <v>459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181</v>
      </c>
      <c r="AU276" s="19" t="s">
        <v>87</v>
      </c>
    </row>
    <row r="277" s="13" customFormat="1">
      <c r="A277" s="13"/>
      <c r="B277" s="224"/>
      <c r="C277" s="225"/>
      <c r="D277" s="226" t="s">
        <v>172</v>
      </c>
      <c r="E277" s="227" t="s">
        <v>21</v>
      </c>
      <c r="F277" s="228" t="s">
        <v>460</v>
      </c>
      <c r="G277" s="225"/>
      <c r="H277" s="229">
        <v>33.299999999999997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172</v>
      </c>
      <c r="AU277" s="235" t="s">
        <v>87</v>
      </c>
      <c r="AV277" s="13" t="s">
        <v>87</v>
      </c>
      <c r="AW277" s="13" t="s">
        <v>38</v>
      </c>
      <c r="AX277" s="13" t="s">
        <v>85</v>
      </c>
      <c r="AY277" s="235" t="s">
        <v>161</v>
      </c>
    </row>
    <row r="278" s="2" customFormat="1" ht="16.5" customHeight="1">
      <c r="A278" s="40"/>
      <c r="B278" s="41"/>
      <c r="C278" s="206" t="s">
        <v>461</v>
      </c>
      <c r="D278" s="206" t="s">
        <v>163</v>
      </c>
      <c r="E278" s="207" t="s">
        <v>462</v>
      </c>
      <c r="F278" s="208" t="s">
        <v>463</v>
      </c>
      <c r="G278" s="209" t="s">
        <v>199</v>
      </c>
      <c r="H278" s="210">
        <v>33.799999999999997</v>
      </c>
      <c r="I278" s="211"/>
      <c r="J278" s="212">
        <f>ROUND(I278*H278,2)</f>
        <v>0</v>
      </c>
      <c r="K278" s="208" t="s">
        <v>21</v>
      </c>
      <c r="L278" s="46"/>
      <c r="M278" s="213" t="s">
        <v>21</v>
      </c>
      <c r="N278" s="214" t="s">
        <v>48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168</v>
      </c>
      <c r="AT278" s="217" t="s">
        <v>163</v>
      </c>
      <c r="AU278" s="217" t="s">
        <v>87</v>
      </c>
      <c r="AY278" s="19" t="s">
        <v>161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85</v>
      </c>
      <c r="BK278" s="218">
        <f>ROUND(I278*H278,2)</f>
        <v>0</v>
      </c>
      <c r="BL278" s="19" t="s">
        <v>168</v>
      </c>
      <c r="BM278" s="217" t="s">
        <v>464</v>
      </c>
    </row>
    <row r="279" s="2" customFormat="1">
      <c r="A279" s="40"/>
      <c r="B279" s="41"/>
      <c r="C279" s="42"/>
      <c r="D279" s="226" t="s">
        <v>181</v>
      </c>
      <c r="E279" s="42"/>
      <c r="F279" s="257" t="s">
        <v>465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181</v>
      </c>
      <c r="AU279" s="19" t="s">
        <v>87</v>
      </c>
    </row>
    <row r="280" s="13" customFormat="1">
      <c r="A280" s="13"/>
      <c r="B280" s="224"/>
      <c r="C280" s="225"/>
      <c r="D280" s="226" t="s">
        <v>172</v>
      </c>
      <c r="E280" s="227" t="s">
        <v>21</v>
      </c>
      <c r="F280" s="228" t="s">
        <v>466</v>
      </c>
      <c r="G280" s="225"/>
      <c r="H280" s="229">
        <v>33.799999999999997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172</v>
      </c>
      <c r="AU280" s="235" t="s">
        <v>87</v>
      </c>
      <c r="AV280" s="13" t="s">
        <v>87</v>
      </c>
      <c r="AW280" s="13" t="s">
        <v>38</v>
      </c>
      <c r="AX280" s="13" t="s">
        <v>85</v>
      </c>
      <c r="AY280" s="235" t="s">
        <v>161</v>
      </c>
    </row>
    <row r="281" s="12" customFormat="1" ht="22.8" customHeight="1">
      <c r="A281" s="12"/>
      <c r="B281" s="190"/>
      <c r="C281" s="191"/>
      <c r="D281" s="192" t="s">
        <v>76</v>
      </c>
      <c r="E281" s="204" t="s">
        <v>467</v>
      </c>
      <c r="F281" s="204" t="s">
        <v>468</v>
      </c>
      <c r="G281" s="191"/>
      <c r="H281" s="191"/>
      <c r="I281" s="194"/>
      <c r="J281" s="205">
        <f>BK281</f>
        <v>0</v>
      </c>
      <c r="K281" s="191"/>
      <c r="L281" s="196"/>
      <c r="M281" s="197"/>
      <c r="N281" s="198"/>
      <c r="O281" s="198"/>
      <c r="P281" s="199">
        <f>SUM(P282:P283)</f>
        <v>0</v>
      </c>
      <c r="Q281" s="198"/>
      <c r="R281" s="199">
        <f>SUM(R282:R283)</f>
        <v>0</v>
      </c>
      <c r="S281" s="198"/>
      <c r="T281" s="200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1" t="s">
        <v>85</v>
      </c>
      <c r="AT281" s="202" t="s">
        <v>76</v>
      </c>
      <c r="AU281" s="202" t="s">
        <v>85</v>
      </c>
      <c r="AY281" s="201" t="s">
        <v>161</v>
      </c>
      <c r="BK281" s="203">
        <f>SUM(BK282:BK283)</f>
        <v>0</v>
      </c>
    </row>
    <row r="282" s="2" customFormat="1" ht="16.5" customHeight="1">
      <c r="A282" s="40"/>
      <c r="B282" s="41"/>
      <c r="C282" s="206" t="s">
        <v>469</v>
      </c>
      <c r="D282" s="206" t="s">
        <v>163</v>
      </c>
      <c r="E282" s="207" t="s">
        <v>470</v>
      </c>
      <c r="F282" s="208" t="s">
        <v>471</v>
      </c>
      <c r="G282" s="209" t="s">
        <v>166</v>
      </c>
      <c r="H282" s="210">
        <v>6.8520000000000003</v>
      </c>
      <c r="I282" s="211"/>
      <c r="J282" s="212">
        <f>ROUND(I282*H282,2)</f>
        <v>0</v>
      </c>
      <c r="K282" s="208" t="s">
        <v>167</v>
      </c>
      <c r="L282" s="46"/>
      <c r="M282" s="213" t="s">
        <v>21</v>
      </c>
      <c r="N282" s="214" t="s">
        <v>48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168</v>
      </c>
      <c r="AT282" s="217" t="s">
        <v>163</v>
      </c>
      <c r="AU282" s="217" t="s">
        <v>87</v>
      </c>
      <c r="AY282" s="19" t="s">
        <v>161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85</v>
      </c>
      <c r="BK282" s="218">
        <f>ROUND(I282*H282,2)</f>
        <v>0</v>
      </c>
      <c r="BL282" s="19" t="s">
        <v>168</v>
      </c>
      <c r="BM282" s="217" t="s">
        <v>472</v>
      </c>
    </row>
    <row r="283" s="2" customFormat="1">
      <c r="A283" s="40"/>
      <c r="B283" s="41"/>
      <c r="C283" s="42"/>
      <c r="D283" s="219" t="s">
        <v>170</v>
      </c>
      <c r="E283" s="42"/>
      <c r="F283" s="220" t="s">
        <v>473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170</v>
      </c>
      <c r="AU283" s="19" t="s">
        <v>87</v>
      </c>
    </row>
    <row r="284" s="12" customFormat="1" ht="25.92" customHeight="1">
      <c r="A284" s="12"/>
      <c r="B284" s="190"/>
      <c r="C284" s="191"/>
      <c r="D284" s="192" t="s">
        <v>76</v>
      </c>
      <c r="E284" s="193" t="s">
        <v>474</v>
      </c>
      <c r="F284" s="193" t="s">
        <v>475</v>
      </c>
      <c r="G284" s="191"/>
      <c r="H284" s="191"/>
      <c r="I284" s="194"/>
      <c r="J284" s="195">
        <f>BK284</f>
        <v>0</v>
      </c>
      <c r="K284" s="191"/>
      <c r="L284" s="196"/>
      <c r="M284" s="197"/>
      <c r="N284" s="198"/>
      <c r="O284" s="198"/>
      <c r="P284" s="199">
        <f>P285+P294+P305</f>
        <v>0</v>
      </c>
      <c r="Q284" s="198"/>
      <c r="R284" s="199">
        <f>R285+R294+R305</f>
        <v>1.3321438179999996</v>
      </c>
      <c r="S284" s="198"/>
      <c r="T284" s="200">
        <f>T285+T294+T305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1" t="s">
        <v>87</v>
      </c>
      <c r="AT284" s="202" t="s">
        <v>76</v>
      </c>
      <c r="AU284" s="202" t="s">
        <v>77</v>
      </c>
      <c r="AY284" s="201" t="s">
        <v>161</v>
      </c>
      <c r="BK284" s="203">
        <f>BK285+BK294+BK305</f>
        <v>0</v>
      </c>
    </row>
    <row r="285" s="12" customFormat="1" ht="22.8" customHeight="1">
      <c r="A285" s="12"/>
      <c r="B285" s="190"/>
      <c r="C285" s="191"/>
      <c r="D285" s="192" t="s">
        <v>76</v>
      </c>
      <c r="E285" s="204" t="s">
        <v>476</v>
      </c>
      <c r="F285" s="204" t="s">
        <v>477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SUM(P286:P293)</f>
        <v>0</v>
      </c>
      <c r="Q285" s="198"/>
      <c r="R285" s="199">
        <f>SUM(R286:R293)</f>
        <v>0.096059140000000001</v>
      </c>
      <c r="S285" s="198"/>
      <c r="T285" s="200">
        <f>SUM(T286:T293)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1" t="s">
        <v>87</v>
      </c>
      <c r="AT285" s="202" t="s">
        <v>76</v>
      </c>
      <c r="AU285" s="202" t="s">
        <v>85</v>
      </c>
      <c r="AY285" s="201" t="s">
        <v>161</v>
      </c>
      <c r="BK285" s="203">
        <f>SUM(BK286:BK293)</f>
        <v>0</v>
      </c>
    </row>
    <row r="286" s="2" customFormat="1" ht="21.75" customHeight="1">
      <c r="A286" s="40"/>
      <c r="B286" s="41"/>
      <c r="C286" s="206" t="s">
        <v>478</v>
      </c>
      <c r="D286" s="206" t="s">
        <v>163</v>
      </c>
      <c r="E286" s="207" t="s">
        <v>479</v>
      </c>
      <c r="F286" s="208" t="s">
        <v>480</v>
      </c>
      <c r="G286" s="209" t="s">
        <v>232</v>
      </c>
      <c r="H286" s="210">
        <v>2</v>
      </c>
      <c r="I286" s="211"/>
      <c r="J286" s="212">
        <f>ROUND(I286*H286,2)</f>
        <v>0</v>
      </c>
      <c r="K286" s="208" t="s">
        <v>167</v>
      </c>
      <c r="L286" s="46"/>
      <c r="M286" s="213" t="s">
        <v>21</v>
      </c>
      <c r="N286" s="214" t="s">
        <v>48</v>
      </c>
      <c r="O286" s="86"/>
      <c r="P286" s="215">
        <f>O286*H286</f>
        <v>0</v>
      </c>
      <c r="Q286" s="215">
        <v>2.957E-05</v>
      </c>
      <c r="R286" s="215">
        <f>Q286*H286</f>
        <v>5.914E-05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266</v>
      </c>
      <c r="AT286" s="217" t="s">
        <v>163</v>
      </c>
      <c r="AU286" s="217" t="s">
        <v>87</v>
      </c>
      <c r="AY286" s="19" t="s">
        <v>161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85</v>
      </c>
      <c r="BK286" s="218">
        <f>ROUND(I286*H286,2)</f>
        <v>0</v>
      </c>
      <c r="BL286" s="19" t="s">
        <v>266</v>
      </c>
      <c r="BM286" s="217" t="s">
        <v>481</v>
      </c>
    </row>
    <row r="287" s="2" customFormat="1">
      <c r="A287" s="40"/>
      <c r="B287" s="41"/>
      <c r="C287" s="42"/>
      <c r="D287" s="219" t="s">
        <v>170</v>
      </c>
      <c r="E287" s="42"/>
      <c r="F287" s="220" t="s">
        <v>482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170</v>
      </c>
      <c r="AU287" s="19" t="s">
        <v>87</v>
      </c>
    </row>
    <row r="288" s="13" customFormat="1">
      <c r="A288" s="13"/>
      <c r="B288" s="224"/>
      <c r="C288" s="225"/>
      <c r="D288" s="226" t="s">
        <v>172</v>
      </c>
      <c r="E288" s="227" t="s">
        <v>21</v>
      </c>
      <c r="F288" s="228" t="s">
        <v>483</v>
      </c>
      <c r="G288" s="225"/>
      <c r="H288" s="229">
        <v>1</v>
      </c>
      <c r="I288" s="230"/>
      <c r="J288" s="225"/>
      <c r="K288" s="225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172</v>
      </c>
      <c r="AU288" s="235" t="s">
        <v>87</v>
      </c>
      <c r="AV288" s="13" t="s">
        <v>87</v>
      </c>
      <c r="AW288" s="13" t="s">
        <v>38</v>
      </c>
      <c r="AX288" s="13" t="s">
        <v>77</v>
      </c>
      <c r="AY288" s="235" t="s">
        <v>161</v>
      </c>
    </row>
    <row r="289" s="13" customFormat="1">
      <c r="A289" s="13"/>
      <c r="B289" s="224"/>
      <c r="C289" s="225"/>
      <c r="D289" s="226" t="s">
        <v>172</v>
      </c>
      <c r="E289" s="227" t="s">
        <v>21</v>
      </c>
      <c r="F289" s="228" t="s">
        <v>484</v>
      </c>
      <c r="G289" s="225"/>
      <c r="H289" s="229">
        <v>1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172</v>
      </c>
      <c r="AU289" s="235" t="s">
        <v>87</v>
      </c>
      <c r="AV289" s="13" t="s">
        <v>87</v>
      </c>
      <c r="AW289" s="13" t="s">
        <v>38</v>
      </c>
      <c r="AX289" s="13" t="s">
        <v>77</v>
      </c>
      <c r="AY289" s="235" t="s">
        <v>161</v>
      </c>
    </row>
    <row r="290" s="14" customFormat="1">
      <c r="A290" s="14"/>
      <c r="B290" s="236"/>
      <c r="C290" s="237"/>
      <c r="D290" s="226" t="s">
        <v>172</v>
      </c>
      <c r="E290" s="238" t="s">
        <v>21</v>
      </c>
      <c r="F290" s="239" t="s">
        <v>175</v>
      </c>
      <c r="G290" s="237"/>
      <c r="H290" s="240">
        <v>2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172</v>
      </c>
      <c r="AU290" s="246" t="s">
        <v>87</v>
      </c>
      <c r="AV290" s="14" t="s">
        <v>168</v>
      </c>
      <c r="AW290" s="14" t="s">
        <v>38</v>
      </c>
      <c r="AX290" s="14" t="s">
        <v>85</v>
      </c>
      <c r="AY290" s="246" t="s">
        <v>161</v>
      </c>
    </row>
    <row r="291" s="2" customFormat="1" ht="16.5" customHeight="1">
      <c r="A291" s="40"/>
      <c r="B291" s="41"/>
      <c r="C291" s="247" t="s">
        <v>485</v>
      </c>
      <c r="D291" s="247" t="s">
        <v>176</v>
      </c>
      <c r="E291" s="248" t="s">
        <v>486</v>
      </c>
      <c r="F291" s="249" t="s">
        <v>487</v>
      </c>
      <c r="G291" s="250" t="s">
        <v>232</v>
      </c>
      <c r="H291" s="251">
        <v>2</v>
      </c>
      <c r="I291" s="252"/>
      <c r="J291" s="253">
        <f>ROUND(I291*H291,2)</f>
        <v>0</v>
      </c>
      <c r="K291" s="249" t="s">
        <v>21</v>
      </c>
      <c r="L291" s="254"/>
      <c r="M291" s="255" t="s">
        <v>21</v>
      </c>
      <c r="N291" s="256" t="s">
        <v>48</v>
      </c>
      <c r="O291" s="86"/>
      <c r="P291" s="215">
        <f>O291*H291</f>
        <v>0</v>
      </c>
      <c r="Q291" s="215">
        <v>0.048000000000000001</v>
      </c>
      <c r="R291" s="215">
        <f>Q291*H291</f>
        <v>0.096000000000000002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351</v>
      </c>
      <c r="AT291" s="217" t="s">
        <v>176</v>
      </c>
      <c r="AU291" s="217" t="s">
        <v>87</v>
      </c>
      <c r="AY291" s="19" t="s">
        <v>161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85</v>
      </c>
      <c r="BK291" s="218">
        <f>ROUND(I291*H291,2)</f>
        <v>0</v>
      </c>
      <c r="BL291" s="19" t="s">
        <v>266</v>
      </c>
      <c r="BM291" s="217" t="s">
        <v>488</v>
      </c>
    </row>
    <row r="292" s="2" customFormat="1" ht="24.15" customHeight="1">
      <c r="A292" s="40"/>
      <c r="B292" s="41"/>
      <c r="C292" s="206" t="s">
        <v>489</v>
      </c>
      <c r="D292" s="206" t="s">
        <v>163</v>
      </c>
      <c r="E292" s="207" t="s">
        <v>490</v>
      </c>
      <c r="F292" s="208" t="s">
        <v>491</v>
      </c>
      <c r="G292" s="209" t="s">
        <v>166</v>
      </c>
      <c r="H292" s="210">
        <v>0.096000000000000002</v>
      </c>
      <c r="I292" s="211"/>
      <c r="J292" s="212">
        <f>ROUND(I292*H292,2)</f>
        <v>0</v>
      </c>
      <c r="K292" s="208" t="s">
        <v>167</v>
      </c>
      <c r="L292" s="46"/>
      <c r="M292" s="213" t="s">
        <v>21</v>
      </c>
      <c r="N292" s="214" t="s">
        <v>48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266</v>
      </c>
      <c r="AT292" s="217" t="s">
        <v>163</v>
      </c>
      <c r="AU292" s="217" t="s">
        <v>87</v>
      </c>
      <c r="AY292" s="19" t="s">
        <v>161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85</v>
      </c>
      <c r="BK292" s="218">
        <f>ROUND(I292*H292,2)</f>
        <v>0</v>
      </c>
      <c r="BL292" s="19" t="s">
        <v>266</v>
      </c>
      <c r="BM292" s="217" t="s">
        <v>492</v>
      </c>
    </row>
    <row r="293" s="2" customFormat="1">
      <c r="A293" s="40"/>
      <c r="B293" s="41"/>
      <c r="C293" s="42"/>
      <c r="D293" s="219" t="s">
        <v>170</v>
      </c>
      <c r="E293" s="42"/>
      <c r="F293" s="220" t="s">
        <v>493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170</v>
      </c>
      <c r="AU293" s="19" t="s">
        <v>87</v>
      </c>
    </row>
    <row r="294" s="12" customFormat="1" ht="22.8" customHeight="1">
      <c r="A294" s="12"/>
      <c r="B294" s="190"/>
      <c r="C294" s="191"/>
      <c r="D294" s="192" t="s">
        <v>76</v>
      </c>
      <c r="E294" s="204" t="s">
        <v>494</v>
      </c>
      <c r="F294" s="204" t="s">
        <v>116</v>
      </c>
      <c r="G294" s="191"/>
      <c r="H294" s="191"/>
      <c r="I294" s="194"/>
      <c r="J294" s="205">
        <f>BK294</f>
        <v>0</v>
      </c>
      <c r="K294" s="191"/>
      <c r="L294" s="196"/>
      <c r="M294" s="197"/>
      <c r="N294" s="198"/>
      <c r="O294" s="198"/>
      <c r="P294" s="199">
        <f>SUM(P295:P304)</f>
        <v>0</v>
      </c>
      <c r="Q294" s="198"/>
      <c r="R294" s="199">
        <f>SUM(R295:R304)</f>
        <v>0.0134964</v>
      </c>
      <c r="S294" s="198"/>
      <c r="T294" s="200">
        <f>SUM(T295:T304)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1" t="s">
        <v>87</v>
      </c>
      <c r="AT294" s="202" t="s">
        <v>76</v>
      </c>
      <c r="AU294" s="202" t="s">
        <v>85</v>
      </c>
      <c r="AY294" s="201" t="s">
        <v>161</v>
      </c>
      <c r="BK294" s="203">
        <f>SUM(BK295:BK304)</f>
        <v>0</v>
      </c>
    </row>
    <row r="295" s="2" customFormat="1" ht="24.15" customHeight="1">
      <c r="A295" s="40"/>
      <c r="B295" s="41"/>
      <c r="C295" s="206" t="s">
        <v>495</v>
      </c>
      <c r="D295" s="206" t="s">
        <v>163</v>
      </c>
      <c r="E295" s="207" t="s">
        <v>496</v>
      </c>
      <c r="F295" s="208" t="s">
        <v>497</v>
      </c>
      <c r="G295" s="209" t="s">
        <v>199</v>
      </c>
      <c r="H295" s="210">
        <v>97.799999999999997</v>
      </c>
      <c r="I295" s="211"/>
      <c r="J295" s="212">
        <f>ROUND(I295*H295,2)</f>
        <v>0</v>
      </c>
      <c r="K295" s="208" t="s">
        <v>167</v>
      </c>
      <c r="L295" s="46"/>
      <c r="M295" s="213" t="s">
        <v>21</v>
      </c>
      <c r="N295" s="214" t="s">
        <v>48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266</v>
      </c>
      <c r="AT295" s="217" t="s">
        <v>163</v>
      </c>
      <c r="AU295" s="217" t="s">
        <v>87</v>
      </c>
      <c r="AY295" s="19" t="s">
        <v>161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85</v>
      </c>
      <c r="BK295" s="218">
        <f>ROUND(I295*H295,2)</f>
        <v>0</v>
      </c>
      <c r="BL295" s="19" t="s">
        <v>266</v>
      </c>
      <c r="BM295" s="217" t="s">
        <v>498</v>
      </c>
    </row>
    <row r="296" s="2" customFormat="1">
      <c r="A296" s="40"/>
      <c r="B296" s="41"/>
      <c r="C296" s="42"/>
      <c r="D296" s="219" t="s">
        <v>170</v>
      </c>
      <c r="E296" s="42"/>
      <c r="F296" s="220" t="s">
        <v>499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170</v>
      </c>
      <c r="AU296" s="19" t="s">
        <v>87</v>
      </c>
    </row>
    <row r="297" s="13" customFormat="1">
      <c r="A297" s="13"/>
      <c r="B297" s="224"/>
      <c r="C297" s="225"/>
      <c r="D297" s="226" t="s">
        <v>172</v>
      </c>
      <c r="E297" s="227" t="s">
        <v>21</v>
      </c>
      <c r="F297" s="228" t="s">
        <v>500</v>
      </c>
      <c r="G297" s="225"/>
      <c r="H297" s="229">
        <v>97.799999999999997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172</v>
      </c>
      <c r="AU297" s="235" t="s">
        <v>87</v>
      </c>
      <c r="AV297" s="13" t="s">
        <v>87</v>
      </c>
      <c r="AW297" s="13" t="s">
        <v>38</v>
      </c>
      <c r="AX297" s="13" t="s">
        <v>85</v>
      </c>
      <c r="AY297" s="235" t="s">
        <v>161</v>
      </c>
    </row>
    <row r="298" s="2" customFormat="1" ht="16.5" customHeight="1">
      <c r="A298" s="40"/>
      <c r="B298" s="41"/>
      <c r="C298" s="247" t="s">
        <v>501</v>
      </c>
      <c r="D298" s="247" t="s">
        <v>176</v>
      </c>
      <c r="E298" s="248" t="s">
        <v>502</v>
      </c>
      <c r="F298" s="249" t="s">
        <v>503</v>
      </c>
      <c r="G298" s="250" t="s">
        <v>199</v>
      </c>
      <c r="H298" s="251">
        <v>112.47</v>
      </c>
      <c r="I298" s="252"/>
      <c r="J298" s="253">
        <f>ROUND(I298*H298,2)</f>
        <v>0</v>
      </c>
      <c r="K298" s="249" t="s">
        <v>167</v>
      </c>
      <c r="L298" s="254"/>
      <c r="M298" s="255" t="s">
        <v>21</v>
      </c>
      <c r="N298" s="256" t="s">
        <v>48</v>
      </c>
      <c r="O298" s="86"/>
      <c r="P298" s="215">
        <f>O298*H298</f>
        <v>0</v>
      </c>
      <c r="Q298" s="215">
        <v>0.00012</v>
      </c>
      <c r="R298" s="215">
        <f>Q298*H298</f>
        <v>0.0134964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351</v>
      </c>
      <c r="AT298" s="217" t="s">
        <v>176</v>
      </c>
      <c r="AU298" s="217" t="s">
        <v>87</v>
      </c>
      <c r="AY298" s="19" t="s">
        <v>161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85</v>
      </c>
      <c r="BK298" s="218">
        <f>ROUND(I298*H298,2)</f>
        <v>0</v>
      </c>
      <c r="BL298" s="19" t="s">
        <v>266</v>
      </c>
      <c r="BM298" s="217" t="s">
        <v>504</v>
      </c>
    </row>
    <row r="299" s="13" customFormat="1">
      <c r="A299" s="13"/>
      <c r="B299" s="224"/>
      <c r="C299" s="225"/>
      <c r="D299" s="226" t="s">
        <v>172</v>
      </c>
      <c r="E299" s="227" t="s">
        <v>21</v>
      </c>
      <c r="F299" s="228" t="s">
        <v>505</v>
      </c>
      <c r="G299" s="225"/>
      <c r="H299" s="229">
        <v>112.47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172</v>
      </c>
      <c r="AU299" s="235" t="s">
        <v>87</v>
      </c>
      <c r="AV299" s="13" t="s">
        <v>87</v>
      </c>
      <c r="AW299" s="13" t="s">
        <v>38</v>
      </c>
      <c r="AX299" s="13" t="s">
        <v>85</v>
      </c>
      <c r="AY299" s="235" t="s">
        <v>161</v>
      </c>
    </row>
    <row r="300" s="2" customFormat="1" ht="33" customHeight="1">
      <c r="A300" s="40"/>
      <c r="B300" s="41"/>
      <c r="C300" s="206" t="s">
        <v>506</v>
      </c>
      <c r="D300" s="206" t="s">
        <v>163</v>
      </c>
      <c r="E300" s="207" t="s">
        <v>507</v>
      </c>
      <c r="F300" s="208" t="s">
        <v>508</v>
      </c>
      <c r="G300" s="209" t="s">
        <v>199</v>
      </c>
      <c r="H300" s="210">
        <v>97.799999999999997</v>
      </c>
      <c r="I300" s="211"/>
      <c r="J300" s="212">
        <f>ROUND(I300*H300,2)</f>
        <v>0</v>
      </c>
      <c r="K300" s="208" t="s">
        <v>167</v>
      </c>
      <c r="L300" s="46"/>
      <c r="M300" s="213" t="s">
        <v>21</v>
      </c>
      <c r="N300" s="214" t="s">
        <v>48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266</v>
      </c>
      <c r="AT300" s="217" t="s">
        <v>163</v>
      </c>
      <c r="AU300" s="217" t="s">
        <v>87</v>
      </c>
      <c r="AY300" s="19" t="s">
        <v>161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85</v>
      </c>
      <c r="BK300" s="218">
        <f>ROUND(I300*H300,2)</f>
        <v>0</v>
      </c>
      <c r="BL300" s="19" t="s">
        <v>266</v>
      </c>
      <c r="BM300" s="217" t="s">
        <v>509</v>
      </c>
    </row>
    <row r="301" s="2" customFormat="1">
      <c r="A301" s="40"/>
      <c r="B301" s="41"/>
      <c r="C301" s="42"/>
      <c r="D301" s="219" t="s">
        <v>170</v>
      </c>
      <c r="E301" s="42"/>
      <c r="F301" s="220" t="s">
        <v>510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170</v>
      </c>
      <c r="AU301" s="19" t="s">
        <v>87</v>
      </c>
    </row>
    <row r="302" s="13" customFormat="1">
      <c r="A302" s="13"/>
      <c r="B302" s="224"/>
      <c r="C302" s="225"/>
      <c r="D302" s="226" t="s">
        <v>172</v>
      </c>
      <c r="E302" s="227" t="s">
        <v>21</v>
      </c>
      <c r="F302" s="228" t="s">
        <v>511</v>
      </c>
      <c r="G302" s="225"/>
      <c r="H302" s="229">
        <v>97.799999999999997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172</v>
      </c>
      <c r="AU302" s="235" t="s">
        <v>87</v>
      </c>
      <c r="AV302" s="13" t="s">
        <v>87</v>
      </c>
      <c r="AW302" s="13" t="s">
        <v>38</v>
      </c>
      <c r="AX302" s="13" t="s">
        <v>85</v>
      </c>
      <c r="AY302" s="235" t="s">
        <v>161</v>
      </c>
    </row>
    <row r="303" s="2" customFormat="1" ht="24.15" customHeight="1">
      <c r="A303" s="40"/>
      <c r="B303" s="41"/>
      <c r="C303" s="206" t="s">
        <v>512</v>
      </c>
      <c r="D303" s="206" t="s">
        <v>163</v>
      </c>
      <c r="E303" s="207" t="s">
        <v>513</v>
      </c>
      <c r="F303" s="208" t="s">
        <v>514</v>
      </c>
      <c r="G303" s="209" t="s">
        <v>166</v>
      </c>
      <c r="H303" s="210">
        <v>0.012999999999999999</v>
      </c>
      <c r="I303" s="211"/>
      <c r="J303" s="212">
        <f>ROUND(I303*H303,2)</f>
        <v>0</v>
      </c>
      <c r="K303" s="208" t="s">
        <v>167</v>
      </c>
      <c r="L303" s="46"/>
      <c r="M303" s="213" t="s">
        <v>21</v>
      </c>
      <c r="N303" s="214" t="s">
        <v>48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266</v>
      </c>
      <c r="AT303" s="217" t="s">
        <v>163</v>
      </c>
      <c r="AU303" s="217" t="s">
        <v>87</v>
      </c>
      <c r="AY303" s="19" t="s">
        <v>161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85</v>
      </c>
      <c r="BK303" s="218">
        <f>ROUND(I303*H303,2)</f>
        <v>0</v>
      </c>
      <c r="BL303" s="19" t="s">
        <v>266</v>
      </c>
      <c r="BM303" s="217" t="s">
        <v>515</v>
      </c>
    </row>
    <row r="304" s="2" customFormat="1">
      <c r="A304" s="40"/>
      <c r="B304" s="41"/>
      <c r="C304" s="42"/>
      <c r="D304" s="219" t="s">
        <v>170</v>
      </c>
      <c r="E304" s="42"/>
      <c r="F304" s="220" t="s">
        <v>516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170</v>
      </c>
      <c r="AU304" s="19" t="s">
        <v>87</v>
      </c>
    </row>
    <row r="305" s="12" customFormat="1" ht="22.8" customHeight="1">
      <c r="A305" s="12"/>
      <c r="B305" s="190"/>
      <c r="C305" s="191"/>
      <c r="D305" s="192" t="s">
        <v>76</v>
      </c>
      <c r="E305" s="204" t="s">
        <v>517</v>
      </c>
      <c r="F305" s="204" t="s">
        <v>518</v>
      </c>
      <c r="G305" s="191"/>
      <c r="H305" s="191"/>
      <c r="I305" s="194"/>
      <c r="J305" s="205">
        <f>BK305</f>
        <v>0</v>
      </c>
      <c r="K305" s="191"/>
      <c r="L305" s="196"/>
      <c r="M305" s="197"/>
      <c r="N305" s="198"/>
      <c r="O305" s="198"/>
      <c r="P305" s="199">
        <f>SUM(P306:P332)</f>
        <v>0</v>
      </c>
      <c r="Q305" s="198"/>
      <c r="R305" s="199">
        <f>SUM(R306:R332)</f>
        <v>1.2225882779999997</v>
      </c>
      <c r="S305" s="198"/>
      <c r="T305" s="200">
        <f>SUM(T306:T332)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1" t="s">
        <v>87</v>
      </c>
      <c r="AT305" s="202" t="s">
        <v>76</v>
      </c>
      <c r="AU305" s="202" t="s">
        <v>85</v>
      </c>
      <c r="AY305" s="201" t="s">
        <v>161</v>
      </c>
      <c r="BK305" s="203">
        <f>SUM(BK306:BK332)</f>
        <v>0</v>
      </c>
    </row>
    <row r="306" s="2" customFormat="1" ht="16.5" customHeight="1">
      <c r="A306" s="40"/>
      <c r="B306" s="41"/>
      <c r="C306" s="206" t="s">
        <v>519</v>
      </c>
      <c r="D306" s="206" t="s">
        <v>163</v>
      </c>
      <c r="E306" s="207" t="s">
        <v>520</v>
      </c>
      <c r="F306" s="208" t="s">
        <v>521</v>
      </c>
      <c r="G306" s="209" t="s">
        <v>232</v>
      </c>
      <c r="H306" s="210">
        <v>12.6</v>
      </c>
      <c r="I306" s="211"/>
      <c r="J306" s="212">
        <f>ROUND(I306*H306,2)</f>
        <v>0</v>
      </c>
      <c r="K306" s="208" t="s">
        <v>200</v>
      </c>
      <c r="L306" s="46"/>
      <c r="M306" s="213" t="s">
        <v>21</v>
      </c>
      <c r="N306" s="214" t="s">
        <v>48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266</v>
      </c>
      <c r="AT306" s="217" t="s">
        <v>163</v>
      </c>
      <c r="AU306" s="217" t="s">
        <v>87</v>
      </c>
      <c r="AY306" s="19" t="s">
        <v>161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85</v>
      </c>
      <c r="BK306" s="218">
        <f>ROUND(I306*H306,2)</f>
        <v>0</v>
      </c>
      <c r="BL306" s="19" t="s">
        <v>266</v>
      </c>
      <c r="BM306" s="217" t="s">
        <v>522</v>
      </c>
    </row>
    <row r="307" s="2" customFormat="1">
      <c r="A307" s="40"/>
      <c r="B307" s="41"/>
      <c r="C307" s="42"/>
      <c r="D307" s="219" t="s">
        <v>170</v>
      </c>
      <c r="E307" s="42"/>
      <c r="F307" s="220" t="s">
        <v>523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170</v>
      </c>
      <c r="AU307" s="19" t="s">
        <v>87</v>
      </c>
    </row>
    <row r="308" s="13" customFormat="1">
      <c r="A308" s="13"/>
      <c r="B308" s="224"/>
      <c r="C308" s="225"/>
      <c r="D308" s="226" t="s">
        <v>172</v>
      </c>
      <c r="E308" s="227" t="s">
        <v>21</v>
      </c>
      <c r="F308" s="228" t="s">
        <v>524</v>
      </c>
      <c r="G308" s="225"/>
      <c r="H308" s="229">
        <v>12.6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172</v>
      </c>
      <c r="AU308" s="235" t="s">
        <v>87</v>
      </c>
      <c r="AV308" s="13" t="s">
        <v>87</v>
      </c>
      <c r="AW308" s="13" t="s">
        <v>38</v>
      </c>
      <c r="AX308" s="13" t="s">
        <v>85</v>
      </c>
      <c r="AY308" s="235" t="s">
        <v>161</v>
      </c>
    </row>
    <row r="309" s="2" customFormat="1" ht="16.5" customHeight="1">
      <c r="A309" s="40"/>
      <c r="B309" s="41"/>
      <c r="C309" s="247" t="s">
        <v>525</v>
      </c>
      <c r="D309" s="247" t="s">
        <v>176</v>
      </c>
      <c r="E309" s="248" t="s">
        <v>526</v>
      </c>
      <c r="F309" s="249" t="s">
        <v>527</v>
      </c>
      <c r="G309" s="250" t="s">
        <v>232</v>
      </c>
      <c r="H309" s="251">
        <v>12.6</v>
      </c>
      <c r="I309" s="252"/>
      <c r="J309" s="253">
        <f>ROUND(I309*H309,2)</f>
        <v>0</v>
      </c>
      <c r="K309" s="249" t="s">
        <v>21</v>
      </c>
      <c r="L309" s="254"/>
      <c r="M309" s="255" t="s">
        <v>21</v>
      </c>
      <c r="N309" s="256" t="s">
        <v>48</v>
      </c>
      <c r="O309" s="86"/>
      <c r="P309" s="215">
        <f>O309*H309</f>
        <v>0</v>
      </c>
      <c r="Q309" s="215">
        <v>0.0067000000000000002</v>
      </c>
      <c r="R309" s="215">
        <f>Q309*H309</f>
        <v>0.084419999999999995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351</v>
      </c>
      <c r="AT309" s="217" t="s">
        <v>176</v>
      </c>
      <c r="AU309" s="217" t="s">
        <v>87</v>
      </c>
      <c r="AY309" s="19" t="s">
        <v>161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85</v>
      </c>
      <c r="BK309" s="218">
        <f>ROUND(I309*H309,2)</f>
        <v>0</v>
      </c>
      <c r="BL309" s="19" t="s">
        <v>266</v>
      </c>
      <c r="BM309" s="217" t="s">
        <v>528</v>
      </c>
    </row>
    <row r="310" s="2" customFormat="1" ht="16.5" customHeight="1">
      <c r="A310" s="40"/>
      <c r="B310" s="41"/>
      <c r="C310" s="247" t="s">
        <v>529</v>
      </c>
      <c r="D310" s="247" t="s">
        <v>176</v>
      </c>
      <c r="E310" s="248" t="s">
        <v>530</v>
      </c>
      <c r="F310" s="249" t="s">
        <v>531</v>
      </c>
      <c r="G310" s="250" t="s">
        <v>232</v>
      </c>
      <c r="H310" s="251">
        <v>1</v>
      </c>
      <c r="I310" s="252"/>
      <c r="J310" s="253">
        <f>ROUND(I310*H310,2)</f>
        <v>0</v>
      </c>
      <c r="K310" s="249" t="s">
        <v>21</v>
      </c>
      <c r="L310" s="254"/>
      <c r="M310" s="255" t="s">
        <v>21</v>
      </c>
      <c r="N310" s="256" t="s">
        <v>48</v>
      </c>
      <c r="O310" s="86"/>
      <c r="P310" s="215">
        <f>O310*H310</f>
        <v>0</v>
      </c>
      <c r="Q310" s="215">
        <v>0.0067000000000000002</v>
      </c>
      <c r="R310" s="215">
        <f>Q310*H310</f>
        <v>0.0067000000000000002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351</v>
      </c>
      <c r="AT310" s="217" t="s">
        <v>176</v>
      </c>
      <c r="AU310" s="217" t="s">
        <v>87</v>
      </c>
      <c r="AY310" s="19" t="s">
        <v>161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85</v>
      </c>
      <c r="BK310" s="218">
        <f>ROUND(I310*H310,2)</f>
        <v>0</v>
      </c>
      <c r="BL310" s="19" t="s">
        <v>266</v>
      </c>
      <c r="BM310" s="217" t="s">
        <v>532</v>
      </c>
    </row>
    <row r="311" s="13" customFormat="1">
      <c r="A311" s="13"/>
      <c r="B311" s="224"/>
      <c r="C311" s="225"/>
      <c r="D311" s="226" t="s">
        <v>172</v>
      </c>
      <c r="E311" s="227" t="s">
        <v>21</v>
      </c>
      <c r="F311" s="228" t="s">
        <v>533</v>
      </c>
      <c r="G311" s="225"/>
      <c r="H311" s="229">
        <v>1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172</v>
      </c>
      <c r="AU311" s="235" t="s">
        <v>87</v>
      </c>
      <c r="AV311" s="13" t="s">
        <v>87</v>
      </c>
      <c r="AW311" s="13" t="s">
        <v>38</v>
      </c>
      <c r="AX311" s="13" t="s">
        <v>85</v>
      </c>
      <c r="AY311" s="235" t="s">
        <v>161</v>
      </c>
    </row>
    <row r="312" s="2" customFormat="1" ht="16.5" customHeight="1">
      <c r="A312" s="40"/>
      <c r="B312" s="41"/>
      <c r="C312" s="206" t="s">
        <v>534</v>
      </c>
      <c r="D312" s="206" t="s">
        <v>163</v>
      </c>
      <c r="E312" s="207" t="s">
        <v>535</v>
      </c>
      <c r="F312" s="208" t="s">
        <v>536</v>
      </c>
      <c r="G312" s="209" t="s">
        <v>537</v>
      </c>
      <c r="H312" s="210">
        <v>15</v>
      </c>
      <c r="I312" s="211"/>
      <c r="J312" s="212">
        <f>ROUND(I312*H312,2)</f>
        <v>0</v>
      </c>
      <c r="K312" s="208" t="s">
        <v>167</v>
      </c>
      <c r="L312" s="46"/>
      <c r="M312" s="213" t="s">
        <v>21</v>
      </c>
      <c r="N312" s="214" t="s">
        <v>48</v>
      </c>
      <c r="O312" s="86"/>
      <c r="P312" s="215">
        <f>O312*H312</f>
        <v>0</v>
      </c>
      <c r="Q312" s="215">
        <v>5.8275E-05</v>
      </c>
      <c r="R312" s="215">
        <f>Q312*H312</f>
        <v>0.00087412500000000001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266</v>
      </c>
      <c r="AT312" s="217" t="s">
        <v>163</v>
      </c>
      <c r="AU312" s="217" t="s">
        <v>87</v>
      </c>
      <c r="AY312" s="19" t="s">
        <v>161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85</v>
      </c>
      <c r="BK312" s="218">
        <f>ROUND(I312*H312,2)</f>
        <v>0</v>
      </c>
      <c r="BL312" s="19" t="s">
        <v>266</v>
      </c>
      <c r="BM312" s="217" t="s">
        <v>538</v>
      </c>
    </row>
    <row r="313" s="2" customFormat="1">
      <c r="A313" s="40"/>
      <c r="B313" s="41"/>
      <c r="C313" s="42"/>
      <c r="D313" s="219" t="s">
        <v>170</v>
      </c>
      <c r="E313" s="42"/>
      <c r="F313" s="220" t="s">
        <v>539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170</v>
      </c>
      <c r="AU313" s="19" t="s">
        <v>87</v>
      </c>
    </row>
    <row r="314" s="13" customFormat="1">
      <c r="A314" s="13"/>
      <c r="B314" s="224"/>
      <c r="C314" s="225"/>
      <c r="D314" s="226" t="s">
        <v>172</v>
      </c>
      <c r="E314" s="227" t="s">
        <v>21</v>
      </c>
      <c r="F314" s="228" t="s">
        <v>540</v>
      </c>
      <c r="G314" s="225"/>
      <c r="H314" s="229">
        <v>15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172</v>
      </c>
      <c r="AU314" s="235" t="s">
        <v>87</v>
      </c>
      <c r="AV314" s="13" t="s">
        <v>87</v>
      </c>
      <c r="AW314" s="13" t="s">
        <v>38</v>
      </c>
      <c r="AX314" s="13" t="s">
        <v>85</v>
      </c>
      <c r="AY314" s="235" t="s">
        <v>161</v>
      </c>
    </row>
    <row r="315" s="2" customFormat="1" ht="16.5" customHeight="1">
      <c r="A315" s="40"/>
      <c r="B315" s="41"/>
      <c r="C315" s="247" t="s">
        <v>541</v>
      </c>
      <c r="D315" s="247" t="s">
        <v>176</v>
      </c>
      <c r="E315" s="248" t="s">
        <v>542</v>
      </c>
      <c r="F315" s="249" t="s">
        <v>543</v>
      </c>
      <c r="G315" s="250" t="s">
        <v>537</v>
      </c>
      <c r="H315" s="251">
        <v>15</v>
      </c>
      <c r="I315" s="252"/>
      <c r="J315" s="253">
        <f>ROUND(I315*H315,2)</f>
        <v>0</v>
      </c>
      <c r="K315" s="249" t="s">
        <v>21</v>
      </c>
      <c r="L315" s="254"/>
      <c r="M315" s="255" t="s">
        <v>21</v>
      </c>
      <c r="N315" s="256" t="s">
        <v>48</v>
      </c>
      <c r="O315" s="86"/>
      <c r="P315" s="215">
        <f>O315*H315</f>
        <v>0</v>
      </c>
      <c r="Q315" s="215">
        <v>0.001</v>
      </c>
      <c r="R315" s="215">
        <f>Q315*H315</f>
        <v>0.014999999999999999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179</v>
      </c>
      <c r="AT315" s="217" t="s">
        <v>176</v>
      </c>
      <c r="AU315" s="217" t="s">
        <v>87</v>
      </c>
      <c r="AY315" s="19" t="s">
        <v>161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85</v>
      </c>
      <c r="BK315" s="218">
        <f>ROUND(I315*H315,2)</f>
        <v>0</v>
      </c>
      <c r="BL315" s="19" t="s">
        <v>168</v>
      </c>
      <c r="BM315" s="217" t="s">
        <v>544</v>
      </c>
    </row>
    <row r="316" s="2" customFormat="1">
      <c r="A316" s="40"/>
      <c r="B316" s="41"/>
      <c r="C316" s="42"/>
      <c r="D316" s="226" t="s">
        <v>181</v>
      </c>
      <c r="E316" s="42"/>
      <c r="F316" s="257" t="s">
        <v>545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181</v>
      </c>
      <c r="AU316" s="19" t="s">
        <v>87</v>
      </c>
    </row>
    <row r="317" s="13" customFormat="1">
      <c r="A317" s="13"/>
      <c r="B317" s="224"/>
      <c r="C317" s="225"/>
      <c r="D317" s="226" t="s">
        <v>172</v>
      </c>
      <c r="E317" s="227" t="s">
        <v>21</v>
      </c>
      <c r="F317" s="228" t="s">
        <v>540</v>
      </c>
      <c r="G317" s="225"/>
      <c r="H317" s="229">
        <v>15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172</v>
      </c>
      <c r="AU317" s="235" t="s">
        <v>87</v>
      </c>
      <c r="AV317" s="13" t="s">
        <v>87</v>
      </c>
      <c r="AW317" s="13" t="s">
        <v>38</v>
      </c>
      <c r="AX317" s="13" t="s">
        <v>85</v>
      </c>
      <c r="AY317" s="235" t="s">
        <v>161</v>
      </c>
    </row>
    <row r="318" s="2" customFormat="1" ht="16.5" customHeight="1">
      <c r="A318" s="40"/>
      <c r="B318" s="41"/>
      <c r="C318" s="206" t="s">
        <v>546</v>
      </c>
      <c r="D318" s="206" t="s">
        <v>163</v>
      </c>
      <c r="E318" s="207" t="s">
        <v>547</v>
      </c>
      <c r="F318" s="208" t="s">
        <v>548</v>
      </c>
      <c r="G318" s="209" t="s">
        <v>537</v>
      </c>
      <c r="H318" s="210">
        <v>171.52000000000001</v>
      </c>
      <c r="I318" s="211"/>
      <c r="J318" s="212">
        <f>ROUND(I318*H318,2)</f>
        <v>0</v>
      </c>
      <c r="K318" s="208" t="s">
        <v>167</v>
      </c>
      <c r="L318" s="46"/>
      <c r="M318" s="213" t="s">
        <v>21</v>
      </c>
      <c r="N318" s="214" t="s">
        <v>48</v>
      </c>
      <c r="O318" s="86"/>
      <c r="P318" s="215">
        <f>O318*H318</f>
        <v>0</v>
      </c>
      <c r="Q318" s="215">
        <v>4.93375E-05</v>
      </c>
      <c r="R318" s="215">
        <f>Q318*H318</f>
        <v>0.0084623679999999996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266</v>
      </c>
      <c r="AT318" s="217" t="s">
        <v>163</v>
      </c>
      <c r="AU318" s="217" t="s">
        <v>87</v>
      </c>
      <c r="AY318" s="19" t="s">
        <v>161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85</v>
      </c>
      <c r="BK318" s="218">
        <f>ROUND(I318*H318,2)</f>
        <v>0</v>
      </c>
      <c r="BL318" s="19" t="s">
        <v>266</v>
      </c>
      <c r="BM318" s="217" t="s">
        <v>549</v>
      </c>
    </row>
    <row r="319" s="2" customFormat="1">
      <c r="A319" s="40"/>
      <c r="B319" s="41"/>
      <c r="C319" s="42"/>
      <c r="D319" s="219" t="s">
        <v>170</v>
      </c>
      <c r="E319" s="42"/>
      <c r="F319" s="220" t="s">
        <v>550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170</v>
      </c>
      <c r="AU319" s="19" t="s">
        <v>87</v>
      </c>
    </row>
    <row r="320" s="13" customFormat="1">
      <c r="A320" s="13"/>
      <c r="B320" s="224"/>
      <c r="C320" s="225"/>
      <c r="D320" s="226" t="s">
        <v>172</v>
      </c>
      <c r="E320" s="227" t="s">
        <v>21</v>
      </c>
      <c r="F320" s="228" t="s">
        <v>551</v>
      </c>
      <c r="G320" s="225"/>
      <c r="H320" s="229">
        <v>171.52000000000001</v>
      </c>
      <c r="I320" s="230"/>
      <c r="J320" s="225"/>
      <c r="K320" s="225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172</v>
      </c>
      <c r="AU320" s="235" t="s">
        <v>87</v>
      </c>
      <c r="AV320" s="13" t="s">
        <v>87</v>
      </c>
      <c r="AW320" s="13" t="s">
        <v>38</v>
      </c>
      <c r="AX320" s="13" t="s">
        <v>85</v>
      </c>
      <c r="AY320" s="235" t="s">
        <v>161</v>
      </c>
    </row>
    <row r="321" s="2" customFormat="1" ht="16.5" customHeight="1">
      <c r="A321" s="40"/>
      <c r="B321" s="41"/>
      <c r="C321" s="206" t="s">
        <v>552</v>
      </c>
      <c r="D321" s="206" t="s">
        <v>163</v>
      </c>
      <c r="E321" s="207" t="s">
        <v>553</v>
      </c>
      <c r="F321" s="208" t="s">
        <v>554</v>
      </c>
      <c r="G321" s="209" t="s">
        <v>537</v>
      </c>
      <c r="H321" s="210">
        <v>892.44000000000005</v>
      </c>
      <c r="I321" s="211"/>
      <c r="J321" s="212">
        <f>ROUND(I321*H321,2)</f>
        <v>0</v>
      </c>
      <c r="K321" s="208" t="s">
        <v>167</v>
      </c>
      <c r="L321" s="46"/>
      <c r="M321" s="213" t="s">
        <v>21</v>
      </c>
      <c r="N321" s="214" t="s">
        <v>48</v>
      </c>
      <c r="O321" s="86"/>
      <c r="P321" s="215">
        <f>O321*H321</f>
        <v>0</v>
      </c>
      <c r="Q321" s="215">
        <v>4.8374999999999997E-05</v>
      </c>
      <c r="R321" s="215">
        <f>Q321*H321</f>
        <v>0.043171784999999997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266</v>
      </c>
      <c r="AT321" s="217" t="s">
        <v>163</v>
      </c>
      <c r="AU321" s="217" t="s">
        <v>87</v>
      </c>
      <c r="AY321" s="19" t="s">
        <v>161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85</v>
      </c>
      <c r="BK321" s="218">
        <f>ROUND(I321*H321,2)</f>
        <v>0</v>
      </c>
      <c r="BL321" s="19" t="s">
        <v>266</v>
      </c>
      <c r="BM321" s="217" t="s">
        <v>555</v>
      </c>
    </row>
    <row r="322" s="2" customFormat="1">
      <c r="A322" s="40"/>
      <c r="B322" s="41"/>
      <c r="C322" s="42"/>
      <c r="D322" s="219" t="s">
        <v>170</v>
      </c>
      <c r="E322" s="42"/>
      <c r="F322" s="220" t="s">
        <v>556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170</v>
      </c>
      <c r="AU322" s="19" t="s">
        <v>87</v>
      </c>
    </row>
    <row r="323" s="13" customFormat="1">
      <c r="A323" s="13"/>
      <c r="B323" s="224"/>
      <c r="C323" s="225"/>
      <c r="D323" s="226" t="s">
        <v>172</v>
      </c>
      <c r="E323" s="227" t="s">
        <v>21</v>
      </c>
      <c r="F323" s="228" t="s">
        <v>557</v>
      </c>
      <c r="G323" s="225"/>
      <c r="H323" s="229">
        <v>892.44000000000005</v>
      </c>
      <c r="I323" s="230"/>
      <c r="J323" s="225"/>
      <c r="K323" s="225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172</v>
      </c>
      <c r="AU323" s="235" t="s">
        <v>87</v>
      </c>
      <c r="AV323" s="13" t="s">
        <v>87</v>
      </c>
      <c r="AW323" s="13" t="s">
        <v>38</v>
      </c>
      <c r="AX323" s="13" t="s">
        <v>85</v>
      </c>
      <c r="AY323" s="235" t="s">
        <v>161</v>
      </c>
    </row>
    <row r="324" s="2" customFormat="1" ht="16.5" customHeight="1">
      <c r="A324" s="40"/>
      <c r="B324" s="41"/>
      <c r="C324" s="247" t="s">
        <v>558</v>
      </c>
      <c r="D324" s="247" t="s">
        <v>176</v>
      </c>
      <c r="E324" s="248" t="s">
        <v>559</v>
      </c>
      <c r="F324" s="249" t="s">
        <v>560</v>
      </c>
      <c r="G324" s="250" t="s">
        <v>199</v>
      </c>
      <c r="H324" s="251">
        <v>79.400000000000006</v>
      </c>
      <c r="I324" s="252"/>
      <c r="J324" s="253">
        <f>ROUND(I324*H324,2)</f>
        <v>0</v>
      </c>
      <c r="K324" s="249" t="s">
        <v>21</v>
      </c>
      <c r="L324" s="254"/>
      <c r="M324" s="255" t="s">
        <v>21</v>
      </c>
      <c r="N324" s="256" t="s">
        <v>48</v>
      </c>
      <c r="O324" s="86"/>
      <c r="P324" s="215">
        <f>O324*H324</f>
        <v>0</v>
      </c>
      <c r="Q324" s="215">
        <v>0.013400000000000001</v>
      </c>
      <c r="R324" s="215">
        <f>Q324*H324</f>
        <v>1.06396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179</v>
      </c>
      <c r="AT324" s="217" t="s">
        <v>176</v>
      </c>
      <c r="AU324" s="217" t="s">
        <v>87</v>
      </c>
      <c r="AY324" s="19" t="s">
        <v>161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85</v>
      </c>
      <c r="BK324" s="218">
        <f>ROUND(I324*H324,2)</f>
        <v>0</v>
      </c>
      <c r="BL324" s="19" t="s">
        <v>168</v>
      </c>
      <c r="BM324" s="217" t="s">
        <v>561</v>
      </c>
    </row>
    <row r="325" s="2" customFormat="1">
      <c r="A325" s="40"/>
      <c r="B325" s="41"/>
      <c r="C325" s="42"/>
      <c r="D325" s="226" t="s">
        <v>181</v>
      </c>
      <c r="E325" s="42"/>
      <c r="F325" s="257" t="s">
        <v>428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181</v>
      </c>
      <c r="AU325" s="19" t="s">
        <v>87</v>
      </c>
    </row>
    <row r="326" s="13" customFormat="1">
      <c r="A326" s="13"/>
      <c r="B326" s="224"/>
      <c r="C326" s="225"/>
      <c r="D326" s="226" t="s">
        <v>172</v>
      </c>
      <c r="E326" s="227" t="s">
        <v>21</v>
      </c>
      <c r="F326" s="228" t="s">
        <v>562</v>
      </c>
      <c r="G326" s="225"/>
      <c r="H326" s="229">
        <v>66.599999999999994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172</v>
      </c>
      <c r="AU326" s="235" t="s">
        <v>87</v>
      </c>
      <c r="AV326" s="13" t="s">
        <v>87</v>
      </c>
      <c r="AW326" s="13" t="s">
        <v>38</v>
      </c>
      <c r="AX326" s="13" t="s">
        <v>77</v>
      </c>
      <c r="AY326" s="235" t="s">
        <v>161</v>
      </c>
    </row>
    <row r="327" s="13" customFormat="1">
      <c r="A327" s="13"/>
      <c r="B327" s="224"/>
      <c r="C327" s="225"/>
      <c r="D327" s="226" t="s">
        <v>172</v>
      </c>
      <c r="E327" s="227" t="s">
        <v>21</v>
      </c>
      <c r="F327" s="228" t="s">
        <v>563</v>
      </c>
      <c r="G327" s="225"/>
      <c r="H327" s="229">
        <v>12.800000000000001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172</v>
      </c>
      <c r="AU327" s="235" t="s">
        <v>87</v>
      </c>
      <c r="AV327" s="13" t="s">
        <v>87</v>
      </c>
      <c r="AW327" s="13" t="s">
        <v>38</v>
      </c>
      <c r="AX327" s="13" t="s">
        <v>77</v>
      </c>
      <c r="AY327" s="235" t="s">
        <v>161</v>
      </c>
    </row>
    <row r="328" s="14" customFormat="1">
      <c r="A328" s="14"/>
      <c r="B328" s="236"/>
      <c r="C328" s="237"/>
      <c r="D328" s="226" t="s">
        <v>172</v>
      </c>
      <c r="E328" s="238" t="s">
        <v>21</v>
      </c>
      <c r="F328" s="239" t="s">
        <v>175</v>
      </c>
      <c r="G328" s="237"/>
      <c r="H328" s="240">
        <v>79.399999999999991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172</v>
      </c>
      <c r="AU328" s="246" t="s">
        <v>87</v>
      </c>
      <c r="AV328" s="14" t="s">
        <v>168</v>
      </c>
      <c r="AW328" s="14" t="s">
        <v>38</v>
      </c>
      <c r="AX328" s="14" t="s">
        <v>85</v>
      </c>
      <c r="AY328" s="246" t="s">
        <v>161</v>
      </c>
    </row>
    <row r="329" s="2" customFormat="1" ht="24.15" customHeight="1">
      <c r="A329" s="40"/>
      <c r="B329" s="41"/>
      <c r="C329" s="206" t="s">
        <v>564</v>
      </c>
      <c r="D329" s="206" t="s">
        <v>163</v>
      </c>
      <c r="E329" s="207" t="s">
        <v>565</v>
      </c>
      <c r="F329" s="208" t="s">
        <v>566</v>
      </c>
      <c r="G329" s="209" t="s">
        <v>166</v>
      </c>
      <c r="H329" s="210">
        <v>0.14499999999999999</v>
      </c>
      <c r="I329" s="211"/>
      <c r="J329" s="212">
        <f>ROUND(I329*H329,2)</f>
        <v>0</v>
      </c>
      <c r="K329" s="208" t="s">
        <v>167</v>
      </c>
      <c r="L329" s="46"/>
      <c r="M329" s="213" t="s">
        <v>21</v>
      </c>
      <c r="N329" s="214" t="s">
        <v>48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266</v>
      </c>
      <c r="AT329" s="217" t="s">
        <v>163</v>
      </c>
      <c r="AU329" s="217" t="s">
        <v>87</v>
      </c>
      <c r="AY329" s="19" t="s">
        <v>161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85</v>
      </c>
      <c r="BK329" s="218">
        <f>ROUND(I329*H329,2)</f>
        <v>0</v>
      </c>
      <c r="BL329" s="19" t="s">
        <v>266</v>
      </c>
      <c r="BM329" s="217" t="s">
        <v>567</v>
      </c>
    </row>
    <row r="330" s="2" customFormat="1">
      <c r="A330" s="40"/>
      <c r="B330" s="41"/>
      <c r="C330" s="42"/>
      <c r="D330" s="219" t="s">
        <v>170</v>
      </c>
      <c r="E330" s="42"/>
      <c r="F330" s="220" t="s">
        <v>568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170</v>
      </c>
      <c r="AU330" s="19" t="s">
        <v>87</v>
      </c>
    </row>
    <row r="331" s="2" customFormat="1" ht="16.5" customHeight="1">
      <c r="A331" s="40"/>
      <c r="B331" s="41"/>
      <c r="C331" s="206" t="s">
        <v>569</v>
      </c>
      <c r="D331" s="206" t="s">
        <v>163</v>
      </c>
      <c r="E331" s="207" t="s">
        <v>570</v>
      </c>
      <c r="F331" s="208" t="s">
        <v>571</v>
      </c>
      <c r="G331" s="209" t="s">
        <v>366</v>
      </c>
      <c r="H331" s="210">
        <v>1</v>
      </c>
      <c r="I331" s="211"/>
      <c r="J331" s="212">
        <f>ROUND(I331*H331,2)</f>
        <v>0</v>
      </c>
      <c r="K331" s="208" t="s">
        <v>21</v>
      </c>
      <c r="L331" s="46"/>
      <c r="M331" s="213" t="s">
        <v>21</v>
      </c>
      <c r="N331" s="214" t="s">
        <v>48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168</v>
      </c>
      <c r="AT331" s="217" t="s">
        <v>163</v>
      </c>
      <c r="AU331" s="217" t="s">
        <v>87</v>
      </c>
      <c r="AY331" s="19" t="s">
        <v>161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85</v>
      </c>
      <c r="BK331" s="218">
        <f>ROUND(I331*H331,2)</f>
        <v>0</v>
      </c>
      <c r="BL331" s="19" t="s">
        <v>168</v>
      </c>
      <c r="BM331" s="217" t="s">
        <v>572</v>
      </c>
    </row>
    <row r="332" s="2" customFormat="1">
      <c r="A332" s="40"/>
      <c r="B332" s="41"/>
      <c r="C332" s="42"/>
      <c r="D332" s="226" t="s">
        <v>181</v>
      </c>
      <c r="E332" s="42"/>
      <c r="F332" s="257" t="s">
        <v>573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181</v>
      </c>
      <c r="AU332" s="19" t="s">
        <v>87</v>
      </c>
    </row>
    <row r="333" s="12" customFormat="1" ht="25.92" customHeight="1">
      <c r="A333" s="12"/>
      <c r="B333" s="190"/>
      <c r="C333" s="191"/>
      <c r="D333" s="192" t="s">
        <v>76</v>
      </c>
      <c r="E333" s="193" t="s">
        <v>176</v>
      </c>
      <c r="F333" s="193" t="s">
        <v>574</v>
      </c>
      <c r="G333" s="191"/>
      <c r="H333" s="191"/>
      <c r="I333" s="194"/>
      <c r="J333" s="195">
        <f>BK333</f>
        <v>0</v>
      </c>
      <c r="K333" s="191"/>
      <c r="L333" s="196"/>
      <c r="M333" s="197"/>
      <c r="N333" s="198"/>
      <c r="O333" s="198"/>
      <c r="P333" s="199">
        <f>P334</f>
        <v>0</v>
      </c>
      <c r="Q333" s="198"/>
      <c r="R333" s="199">
        <f>R334</f>
        <v>0.59445799999999993</v>
      </c>
      <c r="S333" s="198"/>
      <c r="T333" s="200">
        <f>T334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1" t="s">
        <v>183</v>
      </c>
      <c r="AT333" s="202" t="s">
        <v>76</v>
      </c>
      <c r="AU333" s="202" t="s">
        <v>77</v>
      </c>
      <c r="AY333" s="201" t="s">
        <v>161</v>
      </c>
      <c r="BK333" s="203">
        <f>BK334</f>
        <v>0</v>
      </c>
    </row>
    <row r="334" s="12" customFormat="1" ht="22.8" customHeight="1">
      <c r="A334" s="12"/>
      <c r="B334" s="190"/>
      <c r="C334" s="191"/>
      <c r="D334" s="192" t="s">
        <v>76</v>
      </c>
      <c r="E334" s="204" t="s">
        <v>575</v>
      </c>
      <c r="F334" s="204" t="s">
        <v>576</v>
      </c>
      <c r="G334" s="191"/>
      <c r="H334" s="191"/>
      <c r="I334" s="194"/>
      <c r="J334" s="205">
        <f>BK334</f>
        <v>0</v>
      </c>
      <c r="K334" s="191"/>
      <c r="L334" s="196"/>
      <c r="M334" s="197"/>
      <c r="N334" s="198"/>
      <c r="O334" s="198"/>
      <c r="P334" s="199">
        <f>SUM(P335:P342)</f>
        <v>0</v>
      </c>
      <c r="Q334" s="198"/>
      <c r="R334" s="199">
        <f>SUM(R335:R342)</f>
        <v>0.59445799999999993</v>
      </c>
      <c r="S334" s="198"/>
      <c r="T334" s="200">
        <f>SUM(T335:T342)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1" t="s">
        <v>183</v>
      </c>
      <c r="AT334" s="202" t="s">
        <v>76</v>
      </c>
      <c r="AU334" s="202" t="s">
        <v>85</v>
      </c>
      <c r="AY334" s="201" t="s">
        <v>161</v>
      </c>
      <c r="BK334" s="203">
        <f>SUM(BK335:BK342)</f>
        <v>0</v>
      </c>
    </row>
    <row r="335" s="2" customFormat="1" ht="24.15" customHeight="1">
      <c r="A335" s="40"/>
      <c r="B335" s="41"/>
      <c r="C335" s="206" t="s">
        <v>577</v>
      </c>
      <c r="D335" s="206" t="s">
        <v>163</v>
      </c>
      <c r="E335" s="207" t="s">
        <v>578</v>
      </c>
      <c r="F335" s="208" t="s">
        <v>579</v>
      </c>
      <c r="G335" s="209" t="s">
        <v>232</v>
      </c>
      <c r="H335" s="210">
        <v>1</v>
      </c>
      <c r="I335" s="211"/>
      <c r="J335" s="212">
        <f>ROUND(I335*H335,2)</f>
        <v>0</v>
      </c>
      <c r="K335" s="208" t="s">
        <v>167</v>
      </c>
      <c r="L335" s="46"/>
      <c r="M335" s="213" t="s">
        <v>21</v>
      </c>
      <c r="N335" s="214" t="s">
        <v>48</v>
      </c>
      <c r="O335" s="86"/>
      <c r="P335" s="215">
        <f>O335*H335</f>
        <v>0</v>
      </c>
      <c r="Q335" s="215">
        <v>0.37430200000000002</v>
      </c>
      <c r="R335" s="215">
        <f>Q335*H335</f>
        <v>0.37430200000000002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552</v>
      </c>
      <c r="AT335" s="217" t="s">
        <v>163</v>
      </c>
      <c r="AU335" s="217" t="s">
        <v>87</v>
      </c>
      <c r="AY335" s="19" t="s">
        <v>161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85</v>
      </c>
      <c r="BK335" s="218">
        <f>ROUND(I335*H335,2)</f>
        <v>0</v>
      </c>
      <c r="BL335" s="19" t="s">
        <v>552</v>
      </c>
      <c r="BM335" s="217" t="s">
        <v>580</v>
      </c>
    </row>
    <row r="336" s="2" customFormat="1">
      <c r="A336" s="40"/>
      <c r="B336" s="41"/>
      <c r="C336" s="42"/>
      <c r="D336" s="219" t="s">
        <v>170</v>
      </c>
      <c r="E336" s="42"/>
      <c r="F336" s="220" t="s">
        <v>581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170</v>
      </c>
      <c r="AU336" s="19" t="s">
        <v>87</v>
      </c>
    </row>
    <row r="337" s="13" customFormat="1">
      <c r="A337" s="13"/>
      <c r="B337" s="224"/>
      <c r="C337" s="225"/>
      <c r="D337" s="226" t="s">
        <v>172</v>
      </c>
      <c r="E337" s="227" t="s">
        <v>21</v>
      </c>
      <c r="F337" s="228" t="s">
        <v>582</v>
      </c>
      <c r="G337" s="225"/>
      <c r="H337" s="229">
        <v>1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172</v>
      </c>
      <c r="AU337" s="235" t="s">
        <v>87</v>
      </c>
      <c r="AV337" s="13" t="s">
        <v>87</v>
      </c>
      <c r="AW337" s="13" t="s">
        <v>38</v>
      </c>
      <c r="AX337" s="13" t="s">
        <v>85</v>
      </c>
      <c r="AY337" s="235" t="s">
        <v>161</v>
      </c>
    </row>
    <row r="338" s="2" customFormat="1" ht="16.5" customHeight="1">
      <c r="A338" s="40"/>
      <c r="B338" s="41"/>
      <c r="C338" s="247" t="s">
        <v>583</v>
      </c>
      <c r="D338" s="247" t="s">
        <v>176</v>
      </c>
      <c r="E338" s="248" t="s">
        <v>584</v>
      </c>
      <c r="F338" s="249" t="s">
        <v>585</v>
      </c>
      <c r="G338" s="250" t="s">
        <v>232</v>
      </c>
      <c r="H338" s="251">
        <v>1</v>
      </c>
      <c r="I338" s="252"/>
      <c r="J338" s="253">
        <f>ROUND(I338*H338,2)</f>
        <v>0</v>
      </c>
      <c r="K338" s="249" t="s">
        <v>21</v>
      </c>
      <c r="L338" s="254"/>
      <c r="M338" s="255" t="s">
        <v>21</v>
      </c>
      <c r="N338" s="256" t="s">
        <v>48</v>
      </c>
      <c r="O338" s="86"/>
      <c r="P338" s="215">
        <f>O338*H338</f>
        <v>0</v>
      </c>
      <c r="Q338" s="215">
        <v>0.028000000000000001</v>
      </c>
      <c r="R338" s="215">
        <f>Q338*H338</f>
        <v>0.028000000000000001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586</v>
      </c>
      <c r="AT338" s="217" t="s">
        <v>176</v>
      </c>
      <c r="AU338" s="217" t="s">
        <v>87</v>
      </c>
      <c r="AY338" s="19" t="s">
        <v>161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85</v>
      </c>
      <c r="BK338" s="218">
        <f>ROUND(I338*H338,2)</f>
        <v>0</v>
      </c>
      <c r="BL338" s="19" t="s">
        <v>586</v>
      </c>
      <c r="BM338" s="217" t="s">
        <v>587</v>
      </c>
    </row>
    <row r="339" s="2" customFormat="1" ht="16.5" customHeight="1">
      <c r="A339" s="40"/>
      <c r="B339" s="41"/>
      <c r="C339" s="206" t="s">
        <v>588</v>
      </c>
      <c r="D339" s="206" t="s">
        <v>163</v>
      </c>
      <c r="E339" s="207" t="s">
        <v>589</v>
      </c>
      <c r="F339" s="208" t="s">
        <v>590</v>
      </c>
      <c r="G339" s="209" t="s">
        <v>232</v>
      </c>
      <c r="H339" s="210">
        <v>1</v>
      </c>
      <c r="I339" s="211"/>
      <c r="J339" s="212">
        <f>ROUND(I339*H339,2)</f>
        <v>0</v>
      </c>
      <c r="K339" s="208" t="s">
        <v>167</v>
      </c>
      <c r="L339" s="46"/>
      <c r="M339" s="213" t="s">
        <v>21</v>
      </c>
      <c r="N339" s="214" t="s">
        <v>48</v>
      </c>
      <c r="O339" s="86"/>
      <c r="P339" s="215">
        <f>O339*H339</f>
        <v>0</v>
      </c>
      <c r="Q339" s="215">
        <v>0.18765599999999999</v>
      </c>
      <c r="R339" s="215">
        <f>Q339*H339</f>
        <v>0.18765599999999999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552</v>
      </c>
      <c r="AT339" s="217" t="s">
        <v>163</v>
      </c>
      <c r="AU339" s="217" t="s">
        <v>87</v>
      </c>
      <c r="AY339" s="19" t="s">
        <v>161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85</v>
      </c>
      <c r="BK339" s="218">
        <f>ROUND(I339*H339,2)</f>
        <v>0</v>
      </c>
      <c r="BL339" s="19" t="s">
        <v>552</v>
      </c>
      <c r="BM339" s="217" t="s">
        <v>591</v>
      </c>
    </row>
    <row r="340" s="2" customFormat="1">
      <c r="A340" s="40"/>
      <c r="B340" s="41"/>
      <c r="C340" s="42"/>
      <c r="D340" s="219" t="s">
        <v>170</v>
      </c>
      <c r="E340" s="42"/>
      <c r="F340" s="220" t="s">
        <v>592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170</v>
      </c>
      <c r="AU340" s="19" t="s">
        <v>87</v>
      </c>
    </row>
    <row r="341" s="13" customFormat="1">
      <c r="A341" s="13"/>
      <c r="B341" s="224"/>
      <c r="C341" s="225"/>
      <c r="D341" s="226" t="s">
        <v>172</v>
      </c>
      <c r="E341" s="227" t="s">
        <v>21</v>
      </c>
      <c r="F341" s="228" t="s">
        <v>593</v>
      </c>
      <c r="G341" s="225"/>
      <c r="H341" s="229">
        <v>1</v>
      </c>
      <c r="I341" s="230"/>
      <c r="J341" s="225"/>
      <c r="K341" s="225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172</v>
      </c>
      <c r="AU341" s="235" t="s">
        <v>87</v>
      </c>
      <c r="AV341" s="13" t="s">
        <v>87</v>
      </c>
      <c r="AW341" s="13" t="s">
        <v>38</v>
      </c>
      <c r="AX341" s="13" t="s">
        <v>85</v>
      </c>
      <c r="AY341" s="235" t="s">
        <v>161</v>
      </c>
    </row>
    <row r="342" s="2" customFormat="1" ht="24.15" customHeight="1">
      <c r="A342" s="40"/>
      <c r="B342" s="41"/>
      <c r="C342" s="247" t="s">
        <v>594</v>
      </c>
      <c r="D342" s="247" t="s">
        <v>176</v>
      </c>
      <c r="E342" s="248" t="s">
        <v>595</v>
      </c>
      <c r="F342" s="249" t="s">
        <v>596</v>
      </c>
      <c r="G342" s="250" t="s">
        <v>232</v>
      </c>
      <c r="H342" s="251">
        <v>1</v>
      </c>
      <c r="I342" s="252"/>
      <c r="J342" s="253">
        <f>ROUND(I342*H342,2)</f>
        <v>0</v>
      </c>
      <c r="K342" s="249" t="s">
        <v>21</v>
      </c>
      <c r="L342" s="254"/>
      <c r="M342" s="269" t="s">
        <v>21</v>
      </c>
      <c r="N342" s="270" t="s">
        <v>48</v>
      </c>
      <c r="O342" s="271"/>
      <c r="P342" s="272">
        <f>O342*H342</f>
        <v>0</v>
      </c>
      <c r="Q342" s="272">
        <v>0.0044999999999999997</v>
      </c>
      <c r="R342" s="272">
        <f>Q342*H342</f>
        <v>0.0044999999999999997</v>
      </c>
      <c r="S342" s="272">
        <v>0</v>
      </c>
      <c r="T342" s="273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586</v>
      </c>
      <c r="AT342" s="217" t="s">
        <v>176</v>
      </c>
      <c r="AU342" s="217" t="s">
        <v>87</v>
      </c>
      <c r="AY342" s="19" t="s">
        <v>161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85</v>
      </c>
      <c r="BK342" s="218">
        <f>ROUND(I342*H342,2)</f>
        <v>0</v>
      </c>
      <c r="BL342" s="19" t="s">
        <v>586</v>
      </c>
      <c r="BM342" s="217" t="s">
        <v>597</v>
      </c>
    </row>
    <row r="343" s="2" customFormat="1" ht="6.96" customHeight="1">
      <c r="A343" s="40"/>
      <c r="B343" s="61"/>
      <c r="C343" s="62"/>
      <c r="D343" s="62"/>
      <c r="E343" s="62"/>
      <c r="F343" s="62"/>
      <c r="G343" s="62"/>
      <c r="H343" s="62"/>
      <c r="I343" s="62"/>
      <c r="J343" s="62"/>
      <c r="K343" s="62"/>
      <c r="L343" s="46"/>
      <c r="M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</row>
  </sheetData>
  <sheetProtection sheet="1" autoFilter="0" formatColumns="0" formatRows="0" objects="1" scenarios="1" spinCount="100000" saltValue="5Yf2juPDL9VQrtR2CbBn9ystdFvnO2PaixzCli1PMKI868ovDOTzn3KNuFl+8HlvaiUaVc5WUQ3bkMhIZnkn/Q==" hashValue="4pO2bRkXtALoJthRTrKqEfVh5gchuhmKQV0AIA4dFRikrWZYivEIXbd748FOfcPqXnDKU42hT1yjuFJR3dPPMQ==" algorithmName="SHA-512" password="CC35"/>
  <autoFilter ref="C90:K342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5_01/292111111"/>
    <hyperlink ref="F106" r:id="rId2" display="https://podminky.urs.cz/item/CS_URS_2025_01/292111112"/>
    <hyperlink ref="F110" r:id="rId3" display="https://podminky.urs.cz/item/CS_URS_2021_01/311101211"/>
    <hyperlink ref="F157" r:id="rId4" display="https://podminky.urs.cz/item/CS_URS_2021_01/311101212"/>
    <hyperlink ref="F162" r:id="rId5" display="https://podminky.urs.cz/item/CS_URS_2021_01/311101213"/>
    <hyperlink ref="F167" r:id="rId6" display="https://podminky.urs.cz/item/CS_URS_2021_01/312101214"/>
    <hyperlink ref="F173" r:id="rId7" display="https://podminky.urs.cz/item/CS_URS_2025_01/891181295"/>
    <hyperlink ref="F182" r:id="rId8" display="https://podminky.urs.cz/item/CS_URS_2025_01/891311222"/>
    <hyperlink ref="F197" r:id="rId9" display="https://podminky.urs.cz/item/CS_URS_2025_01/891371222"/>
    <hyperlink ref="F201" r:id="rId10" display="https://podminky.urs.cz/item/CS_URS_2025_01/891391222"/>
    <hyperlink ref="F205" r:id="rId11" display="https://podminky.urs.cz/item/CS_URS_2025_01/899102112"/>
    <hyperlink ref="F209" r:id="rId12" display="https://podminky.urs.cz/item/CS_URS_2025_01/899503111"/>
    <hyperlink ref="F220" r:id="rId13" display="https://podminky.urs.cz/item/CS_URS_2025_01/934956126"/>
    <hyperlink ref="F223" r:id="rId14" display="https://podminky.urs.cz/item/CS_URS_2025_01/953943122"/>
    <hyperlink ref="F233" r:id="rId15" display="https://podminky.urs.cz/item/CS_URS_2025_01/953943123"/>
    <hyperlink ref="F259" r:id="rId16" display="https://podminky.urs.cz/item/CS_URS_2025_01/953943125"/>
    <hyperlink ref="F283" r:id="rId17" display="https://podminky.urs.cz/item/CS_URS_2025_01/998323011"/>
    <hyperlink ref="F287" r:id="rId18" display="https://podminky.urs.cz/item/CS_URS_2025_01/724149101"/>
    <hyperlink ref="F293" r:id="rId19" display="https://podminky.urs.cz/item/CS_URS_2025_01/998724101"/>
    <hyperlink ref="F296" r:id="rId20" display="https://podminky.urs.cz/item/CS_URS_2025_01/741122102"/>
    <hyperlink ref="F301" r:id="rId21" display="https://podminky.urs.cz/item/CS_URS_2025_01/741128021"/>
    <hyperlink ref="F304" r:id="rId22" display="https://podminky.urs.cz/item/CS_URS_2025_01/998741101"/>
    <hyperlink ref="F307" r:id="rId23" display="https://podminky.urs.cz/item/CS_URS_2021_01/767861011"/>
    <hyperlink ref="F313" r:id="rId24" display="https://podminky.urs.cz/item/CS_URS_2025_01/767995113"/>
    <hyperlink ref="F319" r:id="rId25" display="https://podminky.urs.cz/item/CS_URS_2025_01/767995115"/>
    <hyperlink ref="F322" r:id="rId26" display="https://podminky.urs.cz/item/CS_URS_2025_01/767995116"/>
    <hyperlink ref="F330" r:id="rId27" display="https://podminky.urs.cz/item/CS_URS_2025_01/998767101"/>
    <hyperlink ref="F336" r:id="rId28" display="https://podminky.urs.cz/item/CS_URS_2025_01/460841111"/>
    <hyperlink ref="F340" r:id="rId29" display="https://podminky.urs.cz/item/CS_URS_2025_01/4608412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ROUND((SUM(BE82:BE230)),  2)</f>
        <v>0</v>
      </c>
      <c r="G33" s="40"/>
      <c r="H33" s="40"/>
      <c r="I33" s="150">
        <v>0.20999999999999999</v>
      </c>
      <c r="J33" s="149">
        <f>ROUND(((SUM(BE82:BE230))*I33),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ROUND((SUM(BF82:BF230)),  2)</f>
        <v>0</v>
      </c>
      <c r="G34" s="40"/>
      <c r="H34" s="40"/>
      <c r="I34" s="150">
        <v>0.14999999999999999</v>
      </c>
      <c r="J34" s="149">
        <f>ROUND(((SUM(BF82:BF230))*I34),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ROUND((SUM(BG82:BG230)),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ROUND((SUM(BH82:BH230)),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ROUND((SUM(BI82:BI230)),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 01.2 - Technologie jezu - elektro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144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599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600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146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Jez Šargoun, Malá Voda - rekonstrukce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128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PS 01.2 - Technologie jezu - elektro část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U Šargounského mlýna</v>
      </c>
      <c r="G76" s="42"/>
      <c r="H76" s="42"/>
      <c r="I76" s="34" t="s">
        <v>24</v>
      </c>
      <c r="J76" s="74" t="str">
        <f>IF(J12="","",J12)</f>
        <v>14. 4. 2021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26</v>
      </c>
      <c r="D78" s="42"/>
      <c r="E78" s="42"/>
      <c r="F78" s="29" t="str">
        <f>E15</f>
        <v>Povodí Moravy, státní podnik</v>
      </c>
      <c r="G78" s="42"/>
      <c r="H78" s="42"/>
      <c r="I78" s="34" t="s">
        <v>34</v>
      </c>
      <c r="J78" s="38" t="str">
        <f>E21</f>
        <v>HG Partner 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39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147</v>
      </c>
      <c r="D81" s="182" t="s">
        <v>62</v>
      </c>
      <c r="E81" s="182" t="s">
        <v>58</v>
      </c>
      <c r="F81" s="182" t="s">
        <v>59</v>
      </c>
      <c r="G81" s="182" t="s">
        <v>148</v>
      </c>
      <c r="H81" s="182" t="s">
        <v>149</v>
      </c>
      <c r="I81" s="182" t="s">
        <v>150</v>
      </c>
      <c r="J81" s="182" t="s">
        <v>132</v>
      </c>
      <c r="K81" s="183" t="s">
        <v>151</v>
      </c>
      <c r="L81" s="184"/>
      <c r="M81" s="94" t="s">
        <v>21</v>
      </c>
      <c r="N81" s="95" t="s">
        <v>47</v>
      </c>
      <c r="O81" s="95" t="s">
        <v>152</v>
      </c>
      <c r="P81" s="95" t="s">
        <v>153</v>
      </c>
      <c r="Q81" s="95" t="s">
        <v>154</v>
      </c>
      <c r="R81" s="95" t="s">
        <v>155</v>
      </c>
      <c r="S81" s="95" t="s">
        <v>156</v>
      </c>
      <c r="T81" s="96" t="s">
        <v>157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158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76</v>
      </c>
      <c r="AU82" s="19" t="s">
        <v>133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76</v>
      </c>
      <c r="E83" s="193" t="s">
        <v>176</v>
      </c>
      <c r="F83" s="193" t="s">
        <v>574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P84+P97</f>
        <v>0</v>
      </c>
      <c r="Q83" s="198"/>
      <c r="R83" s="199">
        <f>R84+R97</f>
        <v>0</v>
      </c>
      <c r="S83" s="198"/>
      <c r="T83" s="200">
        <f>T84+T97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183</v>
      </c>
      <c r="AT83" s="202" t="s">
        <v>76</v>
      </c>
      <c r="AU83" s="202" t="s">
        <v>77</v>
      </c>
      <c r="AY83" s="201" t="s">
        <v>161</v>
      </c>
      <c r="BK83" s="203">
        <f>BK84+BK97</f>
        <v>0</v>
      </c>
    </row>
    <row r="84" s="12" customFormat="1" ht="22.8" customHeight="1">
      <c r="A84" s="12"/>
      <c r="B84" s="190"/>
      <c r="C84" s="191"/>
      <c r="D84" s="192" t="s">
        <v>76</v>
      </c>
      <c r="E84" s="204" t="s">
        <v>601</v>
      </c>
      <c r="F84" s="204" t="s">
        <v>602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SUM(P85:P96)</f>
        <v>0</v>
      </c>
      <c r="Q84" s="198"/>
      <c r="R84" s="199">
        <f>SUM(R85:R96)</f>
        <v>0</v>
      </c>
      <c r="S84" s="198"/>
      <c r="T84" s="200">
        <f>SUM(T85:T96)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183</v>
      </c>
      <c r="AT84" s="202" t="s">
        <v>76</v>
      </c>
      <c r="AU84" s="202" t="s">
        <v>85</v>
      </c>
      <c r="AY84" s="201" t="s">
        <v>161</v>
      </c>
      <c r="BK84" s="203">
        <f>SUM(BK85:BK96)</f>
        <v>0</v>
      </c>
    </row>
    <row r="85" s="2" customFormat="1" ht="16.5" customHeight="1">
      <c r="A85" s="40"/>
      <c r="B85" s="41"/>
      <c r="C85" s="206" t="s">
        <v>603</v>
      </c>
      <c r="D85" s="206" t="s">
        <v>163</v>
      </c>
      <c r="E85" s="207" t="s">
        <v>604</v>
      </c>
      <c r="F85" s="208" t="s">
        <v>605</v>
      </c>
      <c r="G85" s="209" t="s">
        <v>606</v>
      </c>
      <c r="H85" s="210">
        <v>1</v>
      </c>
      <c r="I85" s="211"/>
      <c r="J85" s="212">
        <f>ROUND(I85*H85,2)</f>
        <v>0</v>
      </c>
      <c r="K85" s="208" t="s">
        <v>21</v>
      </c>
      <c r="L85" s="46"/>
      <c r="M85" s="213" t="s">
        <v>21</v>
      </c>
      <c r="N85" s="214" t="s">
        <v>48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168</v>
      </c>
      <c r="AT85" s="217" t="s">
        <v>163</v>
      </c>
      <c r="AU85" s="217" t="s">
        <v>87</v>
      </c>
      <c r="AY85" s="19" t="s">
        <v>161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85</v>
      </c>
      <c r="BK85" s="218">
        <f>ROUND(I85*H85,2)</f>
        <v>0</v>
      </c>
      <c r="BL85" s="19" t="s">
        <v>168</v>
      </c>
      <c r="BM85" s="217" t="s">
        <v>607</v>
      </c>
    </row>
    <row r="86" s="2" customFormat="1">
      <c r="A86" s="40"/>
      <c r="B86" s="41"/>
      <c r="C86" s="42"/>
      <c r="D86" s="226" t="s">
        <v>181</v>
      </c>
      <c r="E86" s="42"/>
      <c r="F86" s="257" t="s">
        <v>608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181</v>
      </c>
      <c r="AU86" s="19" t="s">
        <v>87</v>
      </c>
    </row>
    <row r="87" s="2" customFormat="1" ht="16.5" customHeight="1">
      <c r="A87" s="40"/>
      <c r="B87" s="41"/>
      <c r="C87" s="206" t="s">
        <v>609</v>
      </c>
      <c r="D87" s="206" t="s">
        <v>163</v>
      </c>
      <c r="E87" s="207" t="s">
        <v>610</v>
      </c>
      <c r="F87" s="208" t="s">
        <v>611</v>
      </c>
      <c r="G87" s="209" t="s">
        <v>606</v>
      </c>
      <c r="H87" s="210">
        <v>1</v>
      </c>
      <c r="I87" s="211"/>
      <c r="J87" s="212">
        <f>ROUND(I87*H87,2)</f>
        <v>0</v>
      </c>
      <c r="K87" s="208" t="s">
        <v>21</v>
      </c>
      <c r="L87" s="46"/>
      <c r="M87" s="213" t="s">
        <v>21</v>
      </c>
      <c r="N87" s="214" t="s">
        <v>48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168</v>
      </c>
      <c r="AT87" s="217" t="s">
        <v>163</v>
      </c>
      <c r="AU87" s="217" t="s">
        <v>87</v>
      </c>
      <c r="AY87" s="19" t="s">
        <v>161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85</v>
      </c>
      <c r="BK87" s="218">
        <f>ROUND(I87*H87,2)</f>
        <v>0</v>
      </c>
      <c r="BL87" s="19" t="s">
        <v>168</v>
      </c>
      <c r="BM87" s="217" t="s">
        <v>612</v>
      </c>
    </row>
    <row r="88" s="2" customFormat="1">
      <c r="A88" s="40"/>
      <c r="B88" s="41"/>
      <c r="C88" s="42"/>
      <c r="D88" s="226" t="s">
        <v>181</v>
      </c>
      <c r="E88" s="42"/>
      <c r="F88" s="257" t="s">
        <v>613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181</v>
      </c>
      <c r="AU88" s="19" t="s">
        <v>87</v>
      </c>
    </row>
    <row r="89" s="2" customFormat="1" ht="16.5" customHeight="1">
      <c r="A89" s="40"/>
      <c r="B89" s="41"/>
      <c r="C89" s="206" t="s">
        <v>614</v>
      </c>
      <c r="D89" s="206" t="s">
        <v>163</v>
      </c>
      <c r="E89" s="207" t="s">
        <v>615</v>
      </c>
      <c r="F89" s="208" t="s">
        <v>616</v>
      </c>
      <c r="G89" s="209" t="s">
        <v>606</v>
      </c>
      <c r="H89" s="210">
        <v>1</v>
      </c>
      <c r="I89" s="211"/>
      <c r="J89" s="212">
        <f>ROUND(I89*H89,2)</f>
        <v>0</v>
      </c>
      <c r="K89" s="208" t="s">
        <v>21</v>
      </c>
      <c r="L89" s="46"/>
      <c r="M89" s="213" t="s">
        <v>21</v>
      </c>
      <c r="N89" s="214" t="s">
        <v>48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168</v>
      </c>
      <c r="AT89" s="217" t="s">
        <v>163</v>
      </c>
      <c r="AU89" s="217" t="s">
        <v>87</v>
      </c>
      <c r="AY89" s="19" t="s">
        <v>161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168</v>
      </c>
      <c r="BM89" s="217" t="s">
        <v>617</v>
      </c>
    </row>
    <row r="90" s="2" customFormat="1">
      <c r="A90" s="40"/>
      <c r="B90" s="41"/>
      <c r="C90" s="42"/>
      <c r="D90" s="226" t="s">
        <v>181</v>
      </c>
      <c r="E90" s="42"/>
      <c r="F90" s="257" t="s">
        <v>618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181</v>
      </c>
      <c r="AU90" s="19" t="s">
        <v>87</v>
      </c>
    </row>
    <row r="91" s="2" customFormat="1" ht="16.5" customHeight="1">
      <c r="A91" s="40"/>
      <c r="B91" s="41"/>
      <c r="C91" s="206" t="s">
        <v>619</v>
      </c>
      <c r="D91" s="206" t="s">
        <v>163</v>
      </c>
      <c r="E91" s="207" t="s">
        <v>620</v>
      </c>
      <c r="F91" s="208" t="s">
        <v>621</v>
      </c>
      <c r="G91" s="209" t="s">
        <v>606</v>
      </c>
      <c r="H91" s="210">
        <v>1</v>
      </c>
      <c r="I91" s="211"/>
      <c r="J91" s="212">
        <f>ROUND(I91*H91,2)</f>
        <v>0</v>
      </c>
      <c r="K91" s="208" t="s">
        <v>21</v>
      </c>
      <c r="L91" s="46"/>
      <c r="M91" s="213" t="s">
        <v>21</v>
      </c>
      <c r="N91" s="214" t="s">
        <v>48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168</v>
      </c>
      <c r="AT91" s="217" t="s">
        <v>163</v>
      </c>
      <c r="AU91" s="217" t="s">
        <v>87</v>
      </c>
      <c r="AY91" s="19" t="s">
        <v>161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168</v>
      </c>
      <c r="BM91" s="217" t="s">
        <v>622</v>
      </c>
    </row>
    <row r="92" s="2" customFormat="1">
      <c r="A92" s="40"/>
      <c r="B92" s="41"/>
      <c r="C92" s="42"/>
      <c r="D92" s="226" t="s">
        <v>181</v>
      </c>
      <c r="E92" s="42"/>
      <c r="F92" s="257" t="s">
        <v>623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181</v>
      </c>
      <c r="AU92" s="19" t="s">
        <v>87</v>
      </c>
    </row>
    <row r="93" s="2" customFormat="1" ht="16.5" customHeight="1">
      <c r="A93" s="40"/>
      <c r="B93" s="41"/>
      <c r="C93" s="206" t="s">
        <v>624</v>
      </c>
      <c r="D93" s="206" t="s">
        <v>163</v>
      </c>
      <c r="E93" s="207" t="s">
        <v>625</v>
      </c>
      <c r="F93" s="208" t="s">
        <v>621</v>
      </c>
      <c r="G93" s="209" t="s">
        <v>606</v>
      </c>
      <c r="H93" s="210">
        <v>1</v>
      </c>
      <c r="I93" s="211"/>
      <c r="J93" s="212">
        <f>ROUND(I93*H93,2)</f>
        <v>0</v>
      </c>
      <c r="K93" s="208" t="s">
        <v>21</v>
      </c>
      <c r="L93" s="46"/>
      <c r="M93" s="213" t="s">
        <v>21</v>
      </c>
      <c r="N93" s="214" t="s">
        <v>48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168</v>
      </c>
      <c r="AT93" s="217" t="s">
        <v>163</v>
      </c>
      <c r="AU93" s="217" t="s">
        <v>87</v>
      </c>
      <c r="AY93" s="19" t="s">
        <v>161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85</v>
      </c>
      <c r="BK93" s="218">
        <f>ROUND(I93*H93,2)</f>
        <v>0</v>
      </c>
      <c r="BL93" s="19" t="s">
        <v>168</v>
      </c>
      <c r="BM93" s="217" t="s">
        <v>626</v>
      </c>
    </row>
    <row r="94" s="2" customFormat="1">
      <c r="A94" s="40"/>
      <c r="B94" s="41"/>
      <c r="C94" s="42"/>
      <c r="D94" s="226" t="s">
        <v>181</v>
      </c>
      <c r="E94" s="42"/>
      <c r="F94" s="257" t="s">
        <v>627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181</v>
      </c>
      <c r="AU94" s="19" t="s">
        <v>87</v>
      </c>
    </row>
    <row r="95" s="2" customFormat="1" ht="16.5" customHeight="1">
      <c r="A95" s="40"/>
      <c r="B95" s="41"/>
      <c r="C95" s="206" t="s">
        <v>628</v>
      </c>
      <c r="D95" s="206" t="s">
        <v>163</v>
      </c>
      <c r="E95" s="207" t="s">
        <v>629</v>
      </c>
      <c r="F95" s="208" t="s">
        <v>621</v>
      </c>
      <c r="G95" s="209" t="s">
        <v>606</v>
      </c>
      <c r="H95" s="210">
        <v>1</v>
      </c>
      <c r="I95" s="211"/>
      <c r="J95" s="212">
        <f>ROUND(I95*H95,2)</f>
        <v>0</v>
      </c>
      <c r="K95" s="208" t="s">
        <v>21</v>
      </c>
      <c r="L95" s="46"/>
      <c r="M95" s="213" t="s">
        <v>21</v>
      </c>
      <c r="N95" s="214" t="s">
        <v>48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168</v>
      </c>
      <c r="AT95" s="217" t="s">
        <v>163</v>
      </c>
      <c r="AU95" s="217" t="s">
        <v>87</v>
      </c>
      <c r="AY95" s="19" t="s">
        <v>161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85</v>
      </c>
      <c r="BK95" s="218">
        <f>ROUND(I95*H95,2)</f>
        <v>0</v>
      </c>
      <c r="BL95" s="19" t="s">
        <v>168</v>
      </c>
      <c r="BM95" s="217" t="s">
        <v>630</v>
      </c>
    </row>
    <row r="96" s="2" customFormat="1">
      <c r="A96" s="40"/>
      <c r="B96" s="41"/>
      <c r="C96" s="42"/>
      <c r="D96" s="226" t="s">
        <v>181</v>
      </c>
      <c r="E96" s="42"/>
      <c r="F96" s="257" t="s">
        <v>631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181</v>
      </c>
      <c r="AU96" s="19" t="s">
        <v>87</v>
      </c>
    </row>
    <row r="97" s="12" customFormat="1" ht="22.8" customHeight="1">
      <c r="A97" s="12"/>
      <c r="B97" s="190"/>
      <c r="C97" s="191"/>
      <c r="D97" s="192" t="s">
        <v>76</v>
      </c>
      <c r="E97" s="204" t="s">
        <v>632</v>
      </c>
      <c r="F97" s="204" t="s">
        <v>633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SUM(P98:P230)</f>
        <v>0</v>
      </c>
      <c r="Q97" s="198"/>
      <c r="R97" s="199">
        <f>SUM(R98:R230)</f>
        <v>0</v>
      </c>
      <c r="S97" s="198"/>
      <c r="T97" s="200">
        <f>SUM(T98:T230)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183</v>
      </c>
      <c r="AT97" s="202" t="s">
        <v>76</v>
      </c>
      <c r="AU97" s="202" t="s">
        <v>85</v>
      </c>
      <c r="AY97" s="201" t="s">
        <v>161</v>
      </c>
      <c r="BK97" s="203">
        <f>SUM(BK98:BK230)</f>
        <v>0</v>
      </c>
    </row>
    <row r="98" s="2" customFormat="1" ht="16.5" customHeight="1">
      <c r="A98" s="40"/>
      <c r="B98" s="41"/>
      <c r="C98" s="247" t="s">
        <v>85</v>
      </c>
      <c r="D98" s="247" t="s">
        <v>176</v>
      </c>
      <c r="E98" s="248" t="s">
        <v>634</v>
      </c>
      <c r="F98" s="249" t="s">
        <v>635</v>
      </c>
      <c r="G98" s="250" t="s">
        <v>636</v>
      </c>
      <c r="H98" s="251">
        <v>2</v>
      </c>
      <c r="I98" s="252"/>
      <c r="J98" s="253">
        <f>ROUND(I98*H98,2)</f>
        <v>0</v>
      </c>
      <c r="K98" s="249" t="s">
        <v>21</v>
      </c>
      <c r="L98" s="254"/>
      <c r="M98" s="255" t="s">
        <v>21</v>
      </c>
      <c r="N98" s="256" t="s">
        <v>48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179</v>
      </c>
      <c r="AT98" s="217" t="s">
        <v>176</v>
      </c>
      <c r="AU98" s="217" t="s">
        <v>87</v>
      </c>
      <c r="AY98" s="19" t="s">
        <v>161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168</v>
      </c>
      <c r="BM98" s="217" t="s">
        <v>637</v>
      </c>
    </row>
    <row r="99" s="2" customFormat="1">
      <c r="A99" s="40"/>
      <c r="B99" s="41"/>
      <c r="C99" s="42"/>
      <c r="D99" s="226" t="s">
        <v>181</v>
      </c>
      <c r="E99" s="42"/>
      <c r="F99" s="257" t="s">
        <v>638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181</v>
      </c>
      <c r="AU99" s="19" t="s">
        <v>87</v>
      </c>
    </row>
    <row r="100" s="2" customFormat="1" ht="16.5" customHeight="1">
      <c r="A100" s="40"/>
      <c r="B100" s="41"/>
      <c r="C100" s="247" t="s">
        <v>87</v>
      </c>
      <c r="D100" s="247" t="s">
        <v>176</v>
      </c>
      <c r="E100" s="248" t="s">
        <v>639</v>
      </c>
      <c r="F100" s="249" t="s">
        <v>640</v>
      </c>
      <c r="G100" s="250" t="s">
        <v>199</v>
      </c>
      <c r="H100" s="251">
        <v>20</v>
      </c>
      <c r="I100" s="252"/>
      <c r="J100" s="253">
        <f>ROUND(I100*H100,2)</f>
        <v>0</v>
      </c>
      <c r="K100" s="249" t="s">
        <v>21</v>
      </c>
      <c r="L100" s="254"/>
      <c r="M100" s="255" t="s">
        <v>21</v>
      </c>
      <c r="N100" s="256" t="s">
        <v>48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179</v>
      </c>
      <c r="AT100" s="217" t="s">
        <v>176</v>
      </c>
      <c r="AU100" s="217" t="s">
        <v>87</v>
      </c>
      <c r="AY100" s="19" t="s">
        <v>161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168</v>
      </c>
      <c r="BM100" s="217" t="s">
        <v>641</v>
      </c>
    </row>
    <row r="101" s="2" customFormat="1" ht="16.5" customHeight="1">
      <c r="A101" s="40"/>
      <c r="B101" s="41"/>
      <c r="C101" s="247" t="s">
        <v>183</v>
      </c>
      <c r="D101" s="247" t="s">
        <v>176</v>
      </c>
      <c r="E101" s="248" t="s">
        <v>642</v>
      </c>
      <c r="F101" s="249" t="s">
        <v>643</v>
      </c>
      <c r="G101" s="250" t="s">
        <v>199</v>
      </c>
      <c r="H101" s="251">
        <v>30</v>
      </c>
      <c r="I101" s="252"/>
      <c r="J101" s="253">
        <f>ROUND(I101*H101,2)</f>
        <v>0</v>
      </c>
      <c r="K101" s="249" t="s">
        <v>21</v>
      </c>
      <c r="L101" s="254"/>
      <c r="M101" s="255" t="s">
        <v>21</v>
      </c>
      <c r="N101" s="256" t="s">
        <v>48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179</v>
      </c>
      <c r="AT101" s="217" t="s">
        <v>176</v>
      </c>
      <c r="AU101" s="217" t="s">
        <v>87</v>
      </c>
      <c r="AY101" s="19" t="s">
        <v>161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168</v>
      </c>
      <c r="BM101" s="217" t="s">
        <v>644</v>
      </c>
    </row>
    <row r="102" s="2" customFormat="1" ht="16.5" customHeight="1">
      <c r="A102" s="40"/>
      <c r="B102" s="41"/>
      <c r="C102" s="247" t="s">
        <v>168</v>
      </c>
      <c r="D102" s="247" t="s">
        <v>176</v>
      </c>
      <c r="E102" s="248" t="s">
        <v>645</v>
      </c>
      <c r="F102" s="249" t="s">
        <v>646</v>
      </c>
      <c r="G102" s="250" t="s">
        <v>199</v>
      </c>
      <c r="H102" s="251">
        <v>30</v>
      </c>
      <c r="I102" s="252"/>
      <c r="J102" s="253">
        <f>ROUND(I102*H102,2)</f>
        <v>0</v>
      </c>
      <c r="K102" s="249" t="s">
        <v>21</v>
      </c>
      <c r="L102" s="254"/>
      <c r="M102" s="255" t="s">
        <v>21</v>
      </c>
      <c r="N102" s="256" t="s">
        <v>48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179</v>
      </c>
      <c r="AT102" s="217" t="s">
        <v>176</v>
      </c>
      <c r="AU102" s="217" t="s">
        <v>87</v>
      </c>
      <c r="AY102" s="19" t="s">
        <v>161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85</v>
      </c>
      <c r="BK102" s="218">
        <f>ROUND(I102*H102,2)</f>
        <v>0</v>
      </c>
      <c r="BL102" s="19" t="s">
        <v>168</v>
      </c>
      <c r="BM102" s="217" t="s">
        <v>647</v>
      </c>
    </row>
    <row r="103" s="2" customFormat="1" ht="16.5" customHeight="1">
      <c r="A103" s="40"/>
      <c r="B103" s="41"/>
      <c r="C103" s="247" t="s">
        <v>196</v>
      </c>
      <c r="D103" s="247" t="s">
        <v>176</v>
      </c>
      <c r="E103" s="248" t="s">
        <v>648</v>
      </c>
      <c r="F103" s="249" t="s">
        <v>649</v>
      </c>
      <c r="G103" s="250" t="s">
        <v>199</v>
      </c>
      <c r="H103" s="251">
        <v>45</v>
      </c>
      <c r="I103" s="252"/>
      <c r="J103" s="253">
        <f>ROUND(I103*H103,2)</f>
        <v>0</v>
      </c>
      <c r="K103" s="249" t="s">
        <v>21</v>
      </c>
      <c r="L103" s="254"/>
      <c r="M103" s="255" t="s">
        <v>21</v>
      </c>
      <c r="N103" s="256" t="s">
        <v>48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179</v>
      </c>
      <c r="AT103" s="217" t="s">
        <v>176</v>
      </c>
      <c r="AU103" s="217" t="s">
        <v>87</v>
      </c>
      <c r="AY103" s="19" t="s">
        <v>161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168</v>
      </c>
      <c r="BM103" s="217" t="s">
        <v>650</v>
      </c>
    </row>
    <row r="104" s="2" customFormat="1" ht="16.5" customHeight="1">
      <c r="A104" s="40"/>
      <c r="B104" s="41"/>
      <c r="C104" s="247" t="s">
        <v>216</v>
      </c>
      <c r="D104" s="247" t="s">
        <v>176</v>
      </c>
      <c r="E104" s="248" t="s">
        <v>651</v>
      </c>
      <c r="F104" s="249" t="s">
        <v>652</v>
      </c>
      <c r="G104" s="250" t="s">
        <v>199</v>
      </c>
      <c r="H104" s="251">
        <v>30</v>
      </c>
      <c r="I104" s="252"/>
      <c r="J104" s="253">
        <f>ROUND(I104*H104,2)</f>
        <v>0</v>
      </c>
      <c r="K104" s="249" t="s">
        <v>21</v>
      </c>
      <c r="L104" s="254"/>
      <c r="M104" s="255" t="s">
        <v>21</v>
      </c>
      <c r="N104" s="256" t="s">
        <v>48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179</v>
      </c>
      <c r="AT104" s="217" t="s">
        <v>176</v>
      </c>
      <c r="AU104" s="217" t="s">
        <v>87</v>
      </c>
      <c r="AY104" s="19" t="s">
        <v>161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85</v>
      </c>
      <c r="BK104" s="218">
        <f>ROUND(I104*H104,2)</f>
        <v>0</v>
      </c>
      <c r="BL104" s="19" t="s">
        <v>168</v>
      </c>
      <c r="BM104" s="217" t="s">
        <v>653</v>
      </c>
    </row>
    <row r="105" s="2" customFormat="1" ht="16.5" customHeight="1">
      <c r="A105" s="40"/>
      <c r="B105" s="41"/>
      <c r="C105" s="247" t="s">
        <v>221</v>
      </c>
      <c r="D105" s="247" t="s">
        <v>176</v>
      </c>
      <c r="E105" s="248" t="s">
        <v>654</v>
      </c>
      <c r="F105" s="249" t="s">
        <v>655</v>
      </c>
      <c r="G105" s="250" t="s">
        <v>199</v>
      </c>
      <c r="H105" s="251">
        <v>105</v>
      </c>
      <c r="I105" s="252"/>
      <c r="J105" s="253">
        <f>ROUND(I105*H105,2)</f>
        <v>0</v>
      </c>
      <c r="K105" s="249" t="s">
        <v>21</v>
      </c>
      <c r="L105" s="254"/>
      <c r="M105" s="255" t="s">
        <v>21</v>
      </c>
      <c r="N105" s="256" t="s">
        <v>48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179</v>
      </c>
      <c r="AT105" s="217" t="s">
        <v>176</v>
      </c>
      <c r="AU105" s="217" t="s">
        <v>87</v>
      </c>
      <c r="AY105" s="19" t="s">
        <v>161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85</v>
      </c>
      <c r="BK105" s="218">
        <f>ROUND(I105*H105,2)</f>
        <v>0</v>
      </c>
      <c r="BL105" s="19" t="s">
        <v>168</v>
      </c>
      <c r="BM105" s="217" t="s">
        <v>656</v>
      </c>
    </row>
    <row r="106" s="2" customFormat="1" ht="16.5" customHeight="1">
      <c r="A106" s="40"/>
      <c r="B106" s="41"/>
      <c r="C106" s="247" t="s">
        <v>179</v>
      </c>
      <c r="D106" s="247" t="s">
        <v>176</v>
      </c>
      <c r="E106" s="248" t="s">
        <v>657</v>
      </c>
      <c r="F106" s="249" t="s">
        <v>658</v>
      </c>
      <c r="G106" s="250" t="s">
        <v>199</v>
      </c>
      <c r="H106" s="251">
        <v>58</v>
      </c>
      <c r="I106" s="252"/>
      <c r="J106" s="253">
        <f>ROUND(I106*H106,2)</f>
        <v>0</v>
      </c>
      <c r="K106" s="249" t="s">
        <v>21</v>
      </c>
      <c r="L106" s="254"/>
      <c r="M106" s="255" t="s">
        <v>21</v>
      </c>
      <c r="N106" s="256" t="s">
        <v>48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179</v>
      </c>
      <c r="AT106" s="217" t="s">
        <v>176</v>
      </c>
      <c r="AU106" s="217" t="s">
        <v>87</v>
      </c>
      <c r="AY106" s="19" t="s">
        <v>161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168</v>
      </c>
      <c r="BM106" s="217" t="s">
        <v>659</v>
      </c>
    </row>
    <row r="107" s="2" customFormat="1" ht="16.5" customHeight="1">
      <c r="A107" s="40"/>
      <c r="B107" s="41"/>
      <c r="C107" s="247" t="s">
        <v>229</v>
      </c>
      <c r="D107" s="247" t="s">
        <v>176</v>
      </c>
      <c r="E107" s="248" t="s">
        <v>660</v>
      </c>
      <c r="F107" s="249" t="s">
        <v>661</v>
      </c>
      <c r="G107" s="250" t="s">
        <v>199</v>
      </c>
      <c r="H107" s="251">
        <v>30</v>
      </c>
      <c r="I107" s="252"/>
      <c r="J107" s="253">
        <f>ROUND(I107*H107,2)</f>
        <v>0</v>
      </c>
      <c r="K107" s="249" t="s">
        <v>21</v>
      </c>
      <c r="L107" s="254"/>
      <c r="M107" s="255" t="s">
        <v>21</v>
      </c>
      <c r="N107" s="256" t="s">
        <v>48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179</v>
      </c>
      <c r="AT107" s="217" t="s">
        <v>176</v>
      </c>
      <c r="AU107" s="217" t="s">
        <v>87</v>
      </c>
      <c r="AY107" s="19" t="s">
        <v>161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85</v>
      </c>
      <c r="BK107" s="218">
        <f>ROUND(I107*H107,2)</f>
        <v>0</v>
      </c>
      <c r="BL107" s="19" t="s">
        <v>168</v>
      </c>
      <c r="BM107" s="217" t="s">
        <v>662</v>
      </c>
    </row>
    <row r="108" s="2" customFormat="1" ht="16.5" customHeight="1">
      <c r="A108" s="40"/>
      <c r="B108" s="41"/>
      <c r="C108" s="247" t="s">
        <v>235</v>
      </c>
      <c r="D108" s="247" t="s">
        <v>176</v>
      </c>
      <c r="E108" s="248" t="s">
        <v>663</v>
      </c>
      <c r="F108" s="249" t="s">
        <v>664</v>
      </c>
      <c r="G108" s="250" t="s">
        <v>636</v>
      </c>
      <c r="H108" s="251">
        <v>2</v>
      </c>
      <c r="I108" s="252"/>
      <c r="J108" s="253">
        <f>ROUND(I108*H108,2)</f>
        <v>0</v>
      </c>
      <c r="K108" s="249" t="s">
        <v>21</v>
      </c>
      <c r="L108" s="254"/>
      <c r="M108" s="255" t="s">
        <v>21</v>
      </c>
      <c r="N108" s="256" t="s">
        <v>48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179</v>
      </c>
      <c r="AT108" s="217" t="s">
        <v>176</v>
      </c>
      <c r="AU108" s="217" t="s">
        <v>87</v>
      </c>
      <c r="AY108" s="19" t="s">
        <v>161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168</v>
      </c>
      <c r="BM108" s="217" t="s">
        <v>665</v>
      </c>
    </row>
    <row r="109" s="2" customFormat="1">
      <c r="A109" s="40"/>
      <c r="B109" s="41"/>
      <c r="C109" s="42"/>
      <c r="D109" s="226" t="s">
        <v>181</v>
      </c>
      <c r="E109" s="42"/>
      <c r="F109" s="257" t="s">
        <v>666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181</v>
      </c>
      <c r="AU109" s="19" t="s">
        <v>87</v>
      </c>
    </row>
    <row r="110" s="2" customFormat="1" ht="16.5" customHeight="1">
      <c r="A110" s="40"/>
      <c r="B110" s="41"/>
      <c r="C110" s="247" t="s">
        <v>240</v>
      </c>
      <c r="D110" s="247" t="s">
        <v>176</v>
      </c>
      <c r="E110" s="248" t="s">
        <v>667</v>
      </c>
      <c r="F110" s="249" t="s">
        <v>668</v>
      </c>
      <c r="G110" s="250" t="s">
        <v>636</v>
      </c>
      <c r="H110" s="251">
        <v>1</v>
      </c>
      <c r="I110" s="252"/>
      <c r="J110" s="253">
        <f>ROUND(I110*H110,2)</f>
        <v>0</v>
      </c>
      <c r="K110" s="249" t="s">
        <v>21</v>
      </c>
      <c r="L110" s="254"/>
      <c r="M110" s="255" t="s">
        <v>21</v>
      </c>
      <c r="N110" s="256" t="s">
        <v>48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179</v>
      </c>
      <c r="AT110" s="217" t="s">
        <v>176</v>
      </c>
      <c r="AU110" s="217" t="s">
        <v>87</v>
      </c>
      <c r="AY110" s="19" t="s">
        <v>161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168</v>
      </c>
      <c r="BM110" s="217" t="s">
        <v>669</v>
      </c>
    </row>
    <row r="111" s="2" customFormat="1">
      <c r="A111" s="40"/>
      <c r="B111" s="41"/>
      <c r="C111" s="42"/>
      <c r="D111" s="226" t="s">
        <v>181</v>
      </c>
      <c r="E111" s="42"/>
      <c r="F111" s="257" t="s">
        <v>670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181</v>
      </c>
      <c r="AU111" s="19" t="s">
        <v>87</v>
      </c>
    </row>
    <row r="112" s="2" customFormat="1" ht="16.5" customHeight="1">
      <c r="A112" s="40"/>
      <c r="B112" s="41"/>
      <c r="C112" s="247" t="s">
        <v>246</v>
      </c>
      <c r="D112" s="247" t="s">
        <v>176</v>
      </c>
      <c r="E112" s="248" t="s">
        <v>671</v>
      </c>
      <c r="F112" s="249" t="s">
        <v>672</v>
      </c>
      <c r="G112" s="250" t="s">
        <v>636</v>
      </c>
      <c r="H112" s="251">
        <v>9</v>
      </c>
      <c r="I112" s="252"/>
      <c r="J112" s="253">
        <f>ROUND(I112*H112,2)</f>
        <v>0</v>
      </c>
      <c r="K112" s="249" t="s">
        <v>21</v>
      </c>
      <c r="L112" s="254"/>
      <c r="M112" s="255" t="s">
        <v>21</v>
      </c>
      <c r="N112" s="256" t="s">
        <v>48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179</v>
      </c>
      <c r="AT112" s="217" t="s">
        <v>176</v>
      </c>
      <c r="AU112" s="217" t="s">
        <v>87</v>
      </c>
      <c r="AY112" s="19" t="s">
        <v>161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85</v>
      </c>
      <c r="BK112" s="218">
        <f>ROUND(I112*H112,2)</f>
        <v>0</v>
      </c>
      <c r="BL112" s="19" t="s">
        <v>168</v>
      </c>
      <c r="BM112" s="217" t="s">
        <v>673</v>
      </c>
    </row>
    <row r="113" s="2" customFormat="1">
      <c r="A113" s="40"/>
      <c r="B113" s="41"/>
      <c r="C113" s="42"/>
      <c r="D113" s="226" t="s">
        <v>181</v>
      </c>
      <c r="E113" s="42"/>
      <c r="F113" s="257" t="s">
        <v>674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181</v>
      </c>
      <c r="AU113" s="19" t="s">
        <v>87</v>
      </c>
    </row>
    <row r="114" s="2" customFormat="1" ht="24.15" customHeight="1">
      <c r="A114" s="40"/>
      <c r="B114" s="41"/>
      <c r="C114" s="247" t="s">
        <v>251</v>
      </c>
      <c r="D114" s="247" t="s">
        <v>176</v>
      </c>
      <c r="E114" s="248" t="s">
        <v>675</v>
      </c>
      <c r="F114" s="249" t="s">
        <v>676</v>
      </c>
      <c r="G114" s="250" t="s">
        <v>636</v>
      </c>
      <c r="H114" s="251">
        <v>2</v>
      </c>
      <c r="I114" s="252"/>
      <c r="J114" s="253">
        <f>ROUND(I114*H114,2)</f>
        <v>0</v>
      </c>
      <c r="K114" s="249" t="s">
        <v>21</v>
      </c>
      <c r="L114" s="254"/>
      <c r="M114" s="255" t="s">
        <v>21</v>
      </c>
      <c r="N114" s="256" t="s">
        <v>48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179</v>
      </c>
      <c r="AT114" s="217" t="s">
        <v>176</v>
      </c>
      <c r="AU114" s="217" t="s">
        <v>87</v>
      </c>
      <c r="AY114" s="19" t="s">
        <v>161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85</v>
      </c>
      <c r="BK114" s="218">
        <f>ROUND(I114*H114,2)</f>
        <v>0</v>
      </c>
      <c r="BL114" s="19" t="s">
        <v>168</v>
      </c>
      <c r="BM114" s="217" t="s">
        <v>677</v>
      </c>
    </row>
    <row r="115" s="2" customFormat="1">
      <c r="A115" s="40"/>
      <c r="B115" s="41"/>
      <c r="C115" s="42"/>
      <c r="D115" s="226" t="s">
        <v>181</v>
      </c>
      <c r="E115" s="42"/>
      <c r="F115" s="257" t="s">
        <v>678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181</v>
      </c>
      <c r="AU115" s="19" t="s">
        <v>87</v>
      </c>
    </row>
    <row r="116" s="2" customFormat="1" ht="16.5" customHeight="1">
      <c r="A116" s="40"/>
      <c r="B116" s="41"/>
      <c r="C116" s="247" t="s">
        <v>256</v>
      </c>
      <c r="D116" s="247" t="s">
        <v>176</v>
      </c>
      <c r="E116" s="248" t="s">
        <v>679</v>
      </c>
      <c r="F116" s="249" t="s">
        <v>680</v>
      </c>
      <c r="G116" s="250" t="s">
        <v>636</v>
      </c>
      <c r="H116" s="251">
        <v>1</v>
      </c>
      <c r="I116" s="252"/>
      <c r="J116" s="253">
        <f>ROUND(I116*H116,2)</f>
        <v>0</v>
      </c>
      <c r="K116" s="249" t="s">
        <v>21</v>
      </c>
      <c r="L116" s="254"/>
      <c r="M116" s="255" t="s">
        <v>21</v>
      </c>
      <c r="N116" s="256" t="s">
        <v>48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179</v>
      </c>
      <c r="AT116" s="217" t="s">
        <v>176</v>
      </c>
      <c r="AU116" s="217" t="s">
        <v>87</v>
      </c>
      <c r="AY116" s="19" t="s">
        <v>161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168</v>
      </c>
      <c r="BM116" s="217" t="s">
        <v>681</v>
      </c>
    </row>
    <row r="117" s="2" customFormat="1">
      <c r="A117" s="40"/>
      <c r="B117" s="41"/>
      <c r="C117" s="42"/>
      <c r="D117" s="226" t="s">
        <v>181</v>
      </c>
      <c r="E117" s="42"/>
      <c r="F117" s="257" t="s">
        <v>682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181</v>
      </c>
      <c r="AU117" s="19" t="s">
        <v>87</v>
      </c>
    </row>
    <row r="118" s="2" customFormat="1" ht="16.5" customHeight="1">
      <c r="A118" s="40"/>
      <c r="B118" s="41"/>
      <c r="C118" s="247" t="s">
        <v>8</v>
      </c>
      <c r="D118" s="247" t="s">
        <v>176</v>
      </c>
      <c r="E118" s="248" t="s">
        <v>683</v>
      </c>
      <c r="F118" s="249" t="s">
        <v>684</v>
      </c>
      <c r="G118" s="250" t="s">
        <v>636</v>
      </c>
      <c r="H118" s="251">
        <v>1</v>
      </c>
      <c r="I118" s="252"/>
      <c r="J118" s="253">
        <f>ROUND(I118*H118,2)</f>
        <v>0</v>
      </c>
      <c r="K118" s="249" t="s">
        <v>21</v>
      </c>
      <c r="L118" s="254"/>
      <c r="M118" s="255" t="s">
        <v>21</v>
      </c>
      <c r="N118" s="256" t="s">
        <v>48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179</v>
      </c>
      <c r="AT118" s="217" t="s">
        <v>176</v>
      </c>
      <c r="AU118" s="217" t="s">
        <v>87</v>
      </c>
      <c r="AY118" s="19" t="s">
        <v>161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85</v>
      </c>
      <c r="BK118" s="218">
        <f>ROUND(I118*H118,2)</f>
        <v>0</v>
      </c>
      <c r="BL118" s="19" t="s">
        <v>168</v>
      </c>
      <c r="BM118" s="217" t="s">
        <v>685</v>
      </c>
    </row>
    <row r="119" s="2" customFormat="1">
      <c r="A119" s="40"/>
      <c r="B119" s="41"/>
      <c r="C119" s="42"/>
      <c r="D119" s="226" t="s">
        <v>181</v>
      </c>
      <c r="E119" s="42"/>
      <c r="F119" s="257" t="s">
        <v>686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181</v>
      </c>
      <c r="AU119" s="19" t="s">
        <v>87</v>
      </c>
    </row>
    <row r="120" s="2" customFormat="1" ht="16.5" customHeight="1">
      <c r="A120" s="40"/>
      <c r="B120" s="41"/>
      <c r="C120" s="247" t="s">
        <v>266</v>
      </c>
      <c r="D120" s="247" t="s">
        <v>176</v>
      </c>
      <c r="E120" s="248" t="s">
        <v>687</v>
      </c>
      <c r="F120" s="249" t="s">
        <v>688</v>
      </c>
      <c r="G120" s="250" t="s">
        <v>636</v>
      </c>
      <c r="H120" s="251">
        <v>2</v>
      </c>
      <c r="I120" s="252"/>
      <c r="J120" s="253">
        <f>ROUND(I120*H120,2)</f>
        <v>0</v>
      </c>
      <c r="K120" s="249" t="s">
        <v>21</v>
      </c>
      <c r="L120" s="254"/>
      <c r="M120" s="255" t="s">
        <v>21</v>
      </c>
      <c r="N120" s="256" t="s">
        <v>48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179</v>
      </c>
      <c r="AT120" s="217" t="s">
        <v>176</v>
      </c>
      <c r="AU120" s="217" t="s">
        <v>87</v>
      </c>
      <c r="AY120" s="19" t="s">
        <v>161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85</v>
      </c>
      <c r="BK120" s="218">
        <f>ROUND(I120*H120,2)</f>
        <v>0</v>
      </c>
      <c r="BL120" s="19" t="s">
        <v>168</v>
      </c>
      <c r="BM120" s="217" t="s">
        <v>689</v>
      </c>
    </row>
    <row r="121" s="2" customFormat="1">
      <c r="A121" s="40"/>
      <c r="B121" s="41"/>
      <c r="C121" s="42"/>
      <c r="D121" s="226" t="s">
        <v>181</v>
      </c>
      <c r="E121" s="42"/>
      <c r="F121" s="257" t="s">
        <v>690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181</v>
      </c>
      <c r="AU121" s="19" t="s">
        <v>87</v>
      </c>
    </row>
    <row r="122" s="2" customFormat="1" ht="16.5" customHeight="1">
      <c r="A122" s="40"/>
      <c r="B122" s="41"/>
      <c r="C122" s="247" t="s">
        <v>271</v>
      </c>
      <c r="D122" s="247" t="s">
        <v>176</v>
      </c>
      <c r="E122" s="248" t="s">
        <v>691</v>
      </c>
      <c r="F122" s="249" t="s">
        <v>692</v>
      </c>
      <c r="G122" s="250" t="s">
        <v>636</v>
      </c>
      <c r="H122" s="251">
        <v>1</v>
      </c>
      <c r="I122" s="252"/>
      <c r="J122" s="253">
        <f>ROUND(I122*H122,2)</f>
        <v>0</v>
      </c>
      <c r="K122" s="249" t="s">
        <v>21</v>
      </c>
      <c r="L122" s="254"/>
      <c r="M122" s="255" t="s">
        <v>21</v>
      </c>
      <c r="N122" s="256" t="s">
        <v>48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179</v>
      </c>
      <c r="AT122" s="217" t="s">
        <v>176</v>
      </c>
      <c r="AU122" s="217" t="s">
        <v>87</v>
      </c>
      <c r="AY122" s="19" t="s">
        <v>161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168</v>
      </c>
      <c r="BM122" s="217" t="s">
        <v>693</v>
      </c>
    </row>
    <row r="123" s="2" customFormat="1">
      <c r="A123" s="40"/>
      <c r="B123" s="41"/>
      <c r="C123" s="42"/>
      <c r="D123" s="226" t="s">
        <v>181</v>
      </c>
      <c r="E123" s="42"/>
      <c r="F123" s="257" t="s">
        <v>694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181</v>
      </c>
      <c r="AU123" s="19" t="s">
        <v>87</v>
      </c>
    </row>
    <row r="124" s="2" customFormat="1" ht="16.5" customHeight="1">
      <c r="A124" s="40"/>
      <c r="B124" s="41"/>
      <c r="C124" s="247" t="s">
        <v>277</v>
      </c>
      <c r="D124" s="247" t="s">
        <v>176</v>
      </c>
      <c r="E124" s="248" t="s">
        <v>695</v>
      </c>
      <c r="F124" s="249" t="s">
        <v>696</v>
      </c>
      <c r="G124" s="250" t="s">
        <v>636</v>
      </c>
      <c r="H124" s="251">
        <v>1</v>
      </c>
      <c r="I124" s="252"/>
      <c r="J124" s="253">
        <f>ROUND(I124*H124,2)</f>
        <v>0</v>
      </c>
      <c r="K124" s="249" t="s">
        <v>21</v>
      </c>
      <c r="L124" s="254"/>
      <c r="M124" s="255" t="s">
        <v>21</v>
      </c>
      <c r="N124" s="256" t="s">
        <v>48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179</v>
      </c>
      <c r="AT124" s="217" t="s">
        <v>176</v>
      </c>
      <c r="AU124" s="217" t="s">
        <v>87</v>
      </c>
      <c r="AY124" s="19" t="s">
        <v>161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168</v>
      </c>
      <c r="BM124" s="217" t="s">
        <v>697</v>
      </c>
    </row>
    <row r="125" s="2" customFormat="1">
      <c r="A125" s="40"/>
      <c r="B125" s="41"/>
      <c r="C125" s="42"/>
      <c r="D125" s="226" t="s">
        <v>181</v>
      </c>
      <c r="E125" s="42"/>
      <c r="F125" s="257" t="s">
        <v>698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181</v>
      </c>
      <c r="AU125" s="19" t="s">
        <v>87</v>
      </c>
    </row>
    <row r="126" s="2" customFormat="1" ht="16.5" customHeight="1">
      <c r="A126" s="40"/>
      <c r="B126" s="41"/>
      <c r="C126" s="247" t="s">
        <v>282</v>
      </c>
      <c r="D126" s="247" t="s">
        <v>176</v>
      </c>
      <c r="E126" s="248" t="s">
        <v>699</v>
      </c>
      <c r="F126" s="249" t="s">
        <v>700</v>
      </c>
      <c r="G126" s="250" t="s">
        <v>636</v>
      </c>
      <c r="H126" s="251">
        <v>3</v>
      </c>
      <c r="I126" s="252"/>
      <c r="J126" s="253">
        <f>ROUND(I126*H126,2)</f>
        <v>0</v>
      </c>
      <c r="K126" s="249" t="s">
        <v>21</v>
      </c>
      <c r="L126" s="254"/>
      <c r="M126" s="255" t="s">
        <v>21</v>
      </c>
      <c r="N126" s="256" t="s">
        <v>48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179</v>
      </c>
      <c r="AT126" s="217" t="s">
        <v>176</v>
      </c>
      <c r="AU126" s="217" t="s">
        <v>87</v>
      </c>
      <c r="AY126" s="19" t="s">
        <v>161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168</v>
      </c>
      <c r="BM126" s="217" t="s">
        <v>701</v>
      </c>
    </row>
    <row r="127" s="2" customFormat="1">
      <c r="A127" s="40"/>
      <c r="B127" s="41"/>
      <c r="C127" s="42"/>
      <c r="D127" s="226" t="s">
        <v>181</v>
      </c>
      <c r="E127" s="42"/>
      <c r="F127" s="257" t="s">
        <v>702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181</v>
      </c>
      <c r="AU127" s="19" t="s">
        <v>87</v>
      </c>
    </row>
    <row r="128" s="2" customFormat="1" ht="16.5" customHeight="1">
      <c r="A128" s="40"/>
      <c r="B128" s="41"/>
      <c r="C128" s="247" t="s">
        <v>288</v>
      </c>
      <c r="D128" s="247" t="s">
        <v>176</v>
      </c>
      <c r="E128" s="248" t="s">
        <v>703</v>
      </c>
      <c r="F128" s="249" t="s">
        <v>700</v>
      </c>
      <c r="G128" s="250" t="s">
        <v>636</v>
      </c>
      <c r="H128" s="251">
        <v>4</v>
      </c>
      <c r="I128" s="252"/>
      <c r="J128" s="253">
        <f>ROUND(I128*H128,2)</f>
        <v>0</v>
      </c>
      <c r="K128" s="249" t="s">
        <v>21</v>
      </c>
      <c r="L128" s="254"/>
      <c r="M128" s="255" t="s">
        <v>21</v>
      </c>
      <c r="N128" s="256" t="s">
        <v>48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179</v>
      </c>
      <c r="AT128" s="217" t="s">
        <v>176</v>
      </c>
      <c r="AU128" s="217" t="s">
        <v>87</v>
      </c>
      <c r="AY128" s="19" t="s">
        <v>161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85</v>
      </c>
      <c r="BK128" s="218">
        <f>ROUND(I128*H128,2)</f>
        <v>0</v>
      </c>
      <c r="BL128" s="19" t="s">
        <v>168</v>
      </c>
      <c r="BM128" s="217" t="s">
        <v>704</v>
      </c>
    </row>
    <row r="129" s="2" customFormat="1">
      <c r="A129" s="40"/>
      <c r="B129" s="41"/>
      <c r="C129" s="42"/>
      <c r="D129" s="226" t="s">
        <v>181</v>
      </c>
      <c r="E129" s="42"/>
      <c r="F129" s="257" t="s">
        <v>705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181</v>
      </c>
      <c r="AU129" s="19" t="s">
        <v>87</v>
      </c>
    </row>
    <row r="130" s="2" customFormat="1" ht="16.5" customHeight="1">
      <c r="A130" s="40"/>
      <c r="B130" s="41"/>
      <c r="C130" s="247" t="s">
        <v>7</v>
      </c>
      <c r="D130" s="247" t="s">
        <v>176</v>
      </c>
      <c r="E130" s="248" t="s">
        <v>706</v>
      </c>
      <c r="F130" s="249" t="s">
        <v>700</v>
      </c>
      <c r="G130" s="250" t="s">
        <v>636</v>
      </c>
      <c r="H130" s="251">
        <v>7</v>
      </c>
      <c r="I130" s="252"/>
      <c r="J130" s="253">
        <f>ROUND(I130*H130,2)</f>
        <v>0</v>
      </c>
      <c r="K130" s="249" t="s">
        <v>21</v>
      </c>
      <c r="L130" s="254"/>
      <c r="M130" s="255" t="s">
        <v>21</v>
      </c>
      <c r="N130" s="256" t="s">
        <v>48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179</v>
      </c>
      <c r="AT130" s="217" t="s">
        <v>176</v>
      </c>
      <c r="AU130" s="217" t="s">
        <v>87</v>
      </c>
      <c r="AY130" s="19" t="s">
        <v>161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85</v>
      </c>
      <c r="BK130" s="218">
        <f>ROUND(I130*H130,2)</f>
        <v>0</v>
      </c>
      <c r="BL130" s="19" t="s">
        <v>168</v>
      </c>
      <c r="BM130" s="217" t="s">
        <v>707</v>
      </c>
    </row>
    <row r="131" s="2" customFormat="1">
      <c r="A131" s="40"/>
      <c r="B131" s="41"/>
      <c r="C131" s="42"/>
      <c r="D131" s="226" t="s">
        <v>181</v>
      </c>
      <c r="E131" s="42"/>
      <c r="F131" s="257" t="s">
        <v>708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181</v>
      </c>
      <c r="AU131" s="19" t="s">
        <v>87</v>
      </c>
    </row>
    <row r="132" s="2" customFormat="1" ht="16.5" customHeight="1">
      <c r="A132" s="40"/>
      <c r="B132" s="41"/>
      <c r="C132" s="247" t="s">
        <v>303</v>
      </c>
      <c r="D132" s="247" t="s">
        <v>176</v>
      </c>
      <c r="E132" s="248" t="s">
        <v>709</v>
      </c>
      <c r="F132" s="249" t="s">
        <v>710</v>
      </c>
      <c r="G132" s="250" t="s">
        <v>636</v>
      </c>
      <c r="H132" s="251">
        <v>3</v>
      </c>
      <c r="I132" s="252"/>
      <c r="J132" s="253">
        <f>ROUND(I132*H132,2)</f>
        <v>0</v>
      </c>
      <c r="K132" s="249" t="s">
        <v>21</v>
      </c>
      <c r="L132" s="254"/>
      <c r="M132" s="255" t="s">
        <v>21</v>
      </c>
      <c r="N132" s="256" t="s">
        <v>48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179</v>
      </c>
      <c r="AT132" s="217" t="s">
        <v>176</v>
      </c>
      <c r="AU132" s="217" t="s">
        <v>87</v>
      </c>
      <c r="AY132" s="19" t="s">
        <v>161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85</v>
      </c>
      <c r="BK132" s="218">
        <f>ROUND(I132*H132,2)</f>
        <v>0</v>
      </c>
      <c r="BL132" s="19" t="s">
        <v>168</v>
      </c>
      <c r="BM132" s="217" t="s">
        <v>711</v>
      </c>
    </row>
    <row r="133" s="2" customFormat="1">
      <c r="A133" s="40"/>
      <c r="B133" s="41"/>
      <c r="C133" s="42"/>
      <c r="D133" s="226" t="s">
        <v>181</v>
      </c>
      <c r="E133" s="42"/>
      <c r="F133" s="257" t="s">
        <v>712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181</v>
      </c>
      <c r="AU133" s="19" t="s">
        <v>87</v>
      </c>
    </row>
    <row r="134" s="2" customFormat="1" ht="16.5" customHeight="1">
      <c r="A134" s="40"/>
      <c r="B134" s="41"/>
      <c r="C134" s="247" t="s">
        <v>309</v>
      </c>
      <c r="D134" s="247" t="s">
        <v>176</v>
      </c>
      <c r="E134" s="248" t="s">
        <v>713</v>
      </c>
      <c r="F134" s="249" t="s">
        <v>714</v>
      </c>
      <c r="G134" s="250" t="s">
        <v>636</v>
      </c>
      <c r="H134" s="251">
        <v>2</v>
      </c>
      <c r="I134" s="252"/>
      <c r="J134" s="253">
        <f>ROUND(I134*H134,2)</f>
        <v>0</v>
      </c>
      <c r="K134" s="249" t="s">
        <v>21</v>
      </c>
      <c r="L134" s="254"/>
      <c r="M134" s="255" t="s">
        <v>21</v>
      </c>
      <c r="N134" s="256" t="s">
        <v>48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179</v>
      </c>
      <c r="AT134" s="217" t="s">
        <v>176</v>
      </c>
      <c r="AU134" s="217" t="s">
        <v>87</v>
      </c>
      <c r="AY134" s="19" t="s">
        <v>161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85</v>
      </c>
      <c r="BK134" s="218">
        <f>ROUND(I134*H134,2)</f>
        <v>0</v>
      </c>
      <c r="BL134" s="19" t="s">
        <v>168</v>
      </c>
      <c r="BM134" s="217" t="s">
        <v>715</v>
      </c>
    </row>
    <row r="135" s="2" customFormat="1">
      <c r="A135" s="40"/>
      <c r="B135" s="41"/>
      <c r="C135" s="42"/>
      <c r="D135" s="226" t="s">
        <v>181</v>
      </c>
      <c r="E135" s="42"/>
      <c r="F135" s="257" t="s">
        <v>716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181</v>
      </c>
      <c r="AU135" s="19" t="s">
        <v>87</v>
      </c>
    </row>
    <row r="136" s="2" customFormat="1" ht="16.5" customHeight="1">
      <c r="A136" s="40"/>
      <c r="B136" s="41"/>
      <c r="C136" s="247" t="s">
        <v>313</v>
      </c>
      <c r="D136" s="247" t="s">
        <v>176</v>
      </c>
      <c r="E136" s="248" t="s">
        <v>717</v>
      </c>
      <c r="F136" s="249" t="s">
        <v>718</v>
      </c>
      <c r="G136" s="250" t="s">
        <v>636</v>
      </c>
      <c r="H136" s="251">
        <v>3</v>
      </c>
      <c r="I136" s="252"/>
      <c r="J136" s="253">
        <f>ROUND(I136*H136,2)</f>
        <v>0</v>
      </c>
      <c r="K136" s="249" t="s">
        <v>21</v>
      </c>
      <c r="L136" s="254"/>
      <c r="M136" s="255" t="s">
        <v>21</v>
      </c>
      <c r="N136" s="256" t="s">
        <v>48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179</v>
      </c>
      <c r="AT136" s="217" t="s">
        <v>176</v>
      </c>
      <c r="AU136" s="217" t="s">
        <v>87</v>
      </c>
      <c r="AY136" s="19" t="s">
        <v>161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85</v>
      </c>
      <c r="BK136" s="218">
        <f>ROUND(I136*H136,2)</f>
        <v>0</v>
      </c>
      <c r="BL136" s="19" t="s">
        <v>168</v>
      </c>
      <c r="BM136" s="217" t="s">
        <v>719</v>
      </c>
    </row>
    <row r="137" s="2" customFormat="1">
      <c r="A137" s="40"/>
      <c r="B137" s="41"/>
      <c r="C137" s="42"/>
      <c r="D137" s="226" t="s">
        <v>181</v>
      </c>
      <c r="E137" s="42"/>
      <c r="F137" s="257" t="s">
        <v>720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181</v>
      </c>
      <c r="AU137" s="19" t="s">
        <v>87</v>
      </c>
    </row>
    <row r="138" s="2" customFormat="1" ht="16.5" customHeight="1">
      <c r="A138" s="40"/>
      <c r="B138" s="41"/>
      <c r="C138" s="247" t="s">
        <v>318</v>
      </c>
      <c r="D138" s="247" t="s">
        <v>176</v>
      </c>
      <c r="E138" s="248" t="s">
        <v>721</v>
      </c>
      <c r="F138" s="249" t="s">
        <v>722</v>
      </c>
      <c r="G138" s="250" t="s">
        <v>636</v>
      </c>
      <c r="H138" s="251">
        <v>1</v>
      </c>
      <c r="I138" s="252"/>
      <c r="J138" s="253">
        <f>ROUND(I138*H138,2)</f>
        <v>0</v>
      </c>
      <c r="K138" s="249" t="s">
        <v>21</v>
      </c>
      <c r="L138" s="254"/>
      <c r="M138" s="255" t="s">
        <v>21</v>
      </c>
      <c r="N138" s="256" t="s">
        <v>48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179</v>
      </c>
      <c r="AT138" s="217" t="s">
        <v>176</v>
      </c>
      <c r="AU138" s="217" t="s">
        <v>87</v>
      </c>
      <c r="AY138" s="19" t="s">
        <v>161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168</v>
      </c>
      <c r="BM138" s="217" t="s">
        <v>723</v>
      </c>
    </row>
    <row r="139" s="2" customFormat="1">
      <c r="A139" s="40"/>
      <c r="B139" s="41"/>
      <c r="C139" s="42"/>
      <c r="D139" s="226" t="s">
        <v>181</v>
      </c>
      <c r="E139" s="42"/>
      <c r="F139" s="257" t="s">
        <v>724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181</v>
      </c>
      <c r="AU139" s="19" t="s">
        <v>87</v>
      </c>
    </row>
    <row r="140" s="2" customFormat="1" ht="16.5" customHeight="1">
      <c r="A140" s="40"/>
      <c r="B140" s="41"/>
      <c r="C140" s="247" t="s">
        <v>322</v>
      </c>
      <c r="D140" s="247" t="s">
        <v>176</v>
      </c>
      <c r="E140" s="248" t="s">
        <v>725</v>
      </c>
      <c r="F140" s="249" t="s">
        <v>726</v>
      </c>
      <c r="G140" s="250" t="s">
        <v>636</v>
      </c>
      <c r="H140" s="251">
        <v>1</v>
      </c>
      <c r="I140" s="252"/>
      <c r="J140" s="253">
        <f>ROUND(I140*H140,2)</f>
        <v>0</v>
      </c>
      <c r="K140" s="249" t="s">
        <v>21</v>
      </c>
      <c r="L140" s="254"/>
      <c r="M140" s="255" t="s">
        <v>21</v>
      </c>
      <c r="N140" s="256" t="s">
        <v>48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179</v>
      </c>
      <c r="AT140" s="217" t="s">
        <v>176</v>
      </c>
      <c r="AU140" s="217" t="s">
        <v>87</v>
      </c>
      <c r="AY140" s="19" t="s">
        <v>161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85</v>
      </c>
      <c r="BK140" s="218">
        <f>ROUND(I140*H140,2)</f>
        <v>0</v>
      </c>
      <c r="BL140" s="19" t="s">
        <v>168</v>
      </c>
      <c r="BM140" s="217" t="s">
        <v>727</v>
      </c>
    </row>
    <row r="141" s="2" customFormat="1">
      <c r="A141" s="40"/>
      <c r="B141" s="41"/>
      <c r="C141" s="42"/>
      <c r="D141" s="226" t="s">
        <v>181</v>
      </c>
      <c r="E141" s="42"/>
      <c r="F141" s="257" t="s">
        <v>728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181</v>
      </c>
      <c r="AU141" s="19" t="s">
        <v>87</v>
      </c>
    </row>
    <row r="142" s="2" customFormat="1" ht="16.5" customHeight="1">
      <c r="A142" s="40"/>
      <c r="B142" s="41"/>
      <c r="C142" s="247" t="s">
        <v>328</v>
      </c>
      <c r="D142" s="247" t="s">
        <v>176</v>
      </c>
      <c r="E142" s="248" t="s">
        <v>729</v>
      </c>
      <c r="F142" s="249" t="s">
        <v>730</v>
      </c>
      <c r="G142" s="250" t="s">
        <v>636</v>
      </c>
      <c r="H142" s="251">
        <v>5</v>
      </c>
      <c r="I142" s="252"/>
      <c r="J142" s="253">
        <f>ROUND(I142*H142,2)</f>
        <v>0</v>
      </c>
      <c r="K142" s="249" t="s">
        <v>21</v>
      </c>
      <c r="L142" s="254"/>
      <c r="M142" s="255" t="s">
        <v>21</v>
      </c>
      <c r="N142" s="256" t="s">
        <v>48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179</v>
      </c>
      <c r="AT142" s="217" t="s">
        <v>176</v>
      </c>
      <c r="AU142" s="217" t="s">
        <v>87</v>
      </c>
      <c r="AY142" s="19" t="s">
        <v>161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85</v>
      </c>
      <c r="BK142" s="218">
        <f>ROUND(I142*H142,2)</f>
        <v>0</v>
      </c>
      <c r="BL142" s="19" t="s">
        <v>168</v>
      </c>
      <c r="BM142" s="217" t="s">
        <v>731</v>
      </c>
    </row>
    <row r="143" s="2" customFormat="1">
      <c r="A143" s="40"/>
      <c r="B143" s="41"/>
      <c r="C143" s="42"/>
      <c r="D143" s="226" t="s">
        <v>181</v>
      </c>
      <c r="E143" s="42"/>
      <c r="F143" s="257" t="s">
        <v>732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181</v>
      </c>
      <c r="AU143" s="19" t="s">
        <v>87</v>
      </c>
    </row>
    <row r="144" s="2" customFormat="1" ht="16.5" customHeight="1">
      <c r="A144" s="40"/>
      <c r="B144" s="41"/>
      <c r="C144" s="247" t="s">
        <v>332</v>
      </c>
      <c r="D144" s="247" t="s">
        <v>176</v>
      </c>
      <c r="E144" s="248" t="s">
        <v>733</v>
      </c>
      <c r="F144" s="249" t="s">
        <v>734</v>
      </c>
      <c r="G144" s="250" t="s">
        <v>636</v>
      </c>
      <c r="H144" s="251">
        <v>2</v>
      </c>
      <c r="I144" s="252"/>
      <c r="J144" s="253">
        <f>ROUND(I144*H144,2)</f>
        <v>0</v>
      </c>
      <c r="K144" s="249" t="s">
        <v>21</v>
      </c>
      <c r="L144" s="254"/>
      <c r="M144" s="255" t="s">
        <v>21</v>
      </c>
      <c r="N144" s="256" t="s">
        <v>48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179</v>
      </c>
      <c r="AT144" s="217" t="s">
        <v>176</v>
      </c>
      <c r="AU144" s="217" t="s">
        <v>87</v>
      </c>
      <c r="AY144" s="19" t="s">
        <v>161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85</v>
      </c>
      <c r="BK144" s="218">
        <f>ROUND(I144*H144,2)</f>
        <v>0</v>
      </c>
      <c r="BL144" s="19" t="s">
        <v>168</v>
      </c>
      <c r="BM144" s="217" t="s">
        <v>735</v>
      </c>
    </row>
    <row r="145" s="2" customFormat="1">
      <c r="A145" s="40"/>
      <c r="B145" s="41"/>
      <c r="C145" s="42"/>
      <c r="D145" s="226" t="s">
        <v>181</v>
      </c>
      <c r="E145" s="42"/>
      <c r="F145" s="257" t="s">
        <v>736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181</v>
      </c>
      <c r="AU145" s="19" t="s">
        <v>87</v>
      </c>
    </row>
    <row r="146" s="2" customFormat="1" ht="16.5" customHeight="1">
      <c r="A146" s="40"/>
      <c r="B146" s="41"/>
      <c r="C146" s="247" t="s">
        <v>337</v>
      </c>
      <c r="D146" s="247" t="s">
        <v>176</v>
      </c>
      <c r="E146" s="248" t="s">
        <v>737</v>
      </c>
      <c r="F146" s="249" t="s">
        <v>738</v>
      </c>
      <c r="G146" s="250" t="s">
        <v>636</v>
      </c>
      <c r="H146" s="251">
        <v>7</v>
      </c>
      <c r="I146" s="252"/>
      <c r="J146" s="253">
        <f>ROUND(I146*H146,2)</f>
        <v>0</v>
      </c>
      <c r="K146" s="249" t="s">
        <v>21</v>
      </c>
      <c r="L146" s="254"/>
      <c r="M146" s="255" t="s">
        <v>21</v>
      </c>
      <c r="N146" s="256" t="s">
        <v>48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179</v>
      </c>
      <c r="AT146" s="217" t="s">
        <v>176</v>
      </c>
      <c r="AU146" s="217" t="s">
        <v>87</v>
      </c>
      <c r="AY146" s="19" t="s">
        <v>161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85</v>
      </c>
      <c r="BK146" s="218">
        <f>ROUND(I146*H146,2)</f>
        <v>0</v>
      </c>
      <c r="BL146" s="19" t="s">
        <v>168</v>
      </c>
      <c r="BM146" s="217" t="s">
        <v>739</v>
      </c>
    </row>
    <row r="147" s="2" customFormat="1">
      <c r="A147" s="40"/>
      <c r="B147" s="41"/>
      <c r="C147" s="42"/>
      <c r="D147" s="226" t="s">
        <v>181</v>
      </c>
      <c r="E147" s="42"/>
      <c r="F147" s="257" t="s">
        <v>740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181</v>
      </c>
      <c r="AU147" s="19" t="s">
        <v>87</v>
      </c>
    </row>
    <row r="148" s="2" customFormat="1" ht="16.5" customHeight="1">
      <c r="A148" s="40"/>
      <c r="B148" s="41"/>
      <c r="C148" s="247" t="s">
        <v>341</v>
      </c>
      <c r="D148" s="247" t="s">
        <v>176</v>
      </c>
      <c r="E148" s="248" t="s">
        <v>741</v>
      </c>
      <c r="F148" s="249" t="s">
        <v>742</v>
      </c>
      <c r="G148" s="250" t="s">
        <v>636</v>
      </c>
      <c r="H148" s="251">
        <v>1</v>
      </c>
      <c r="I148" s="252"/>
      <c r="J148" s="253">
        <f>ROUND(I148*H148,2)</f>
        <v>0</v>
      </c>
      <c r="K148" s="249" t="s">
        <v>21</v>
      </c>
      <c r="L148" s="254"/>
      <c r="M148" s="255" t="s">
        <v>21</v>
      </c>
      <c r="N148" s="256" t="s">
        <v>48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179</v>
      </c>
      <c r="AT148" s="217" t="s">
        <v>176</v>
      </c>
      <c r="AU148" s="217" t="s">
        <v>87</v>
      </c>
      <c r="AY148" s="19" t="s">
        <v>161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85</v>
      </c>
      <c r="BK148" s="218">
        <f>ROUND(I148*H148,2)</f>
        <v>0</v>
      </c>
      <c r="BL148" s="19" t="s">
        <v>168</v>
      </c>
      <c r="BM148" s="217" t="s">
        <v>743</v>
      </c>
    </row>
    <row r="149" s="2" customFormat="1">
      <c r="A149" s="40"/>
      <c r="B149" s="41"/>
      <c r="C149" s="42"/>
      <c r="D149" s="226" t="s">
        <v>181</v>
      </c>
      <c r="E149" s="42"/>
      <c r="F149" s="257" t="s">
        <v>744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181</v>
      </c>
      <c r="AU149" s="19" t="s">
        <v>87</v>
      </c>
    </row>
    <row r="150" s="2" customFormat="1" ht="16.5" customHeight="1">
      <c r="A150" s="40"/>
      <c r="B150" s="41"/>
      <c r="C150" s="247" t="s">
        <v>347</v>
      </c>
      <c r="D150" s="247" t="s">
        <v>176</v>
      </c>
      <c r="E150" s="248" t="s">
        <v>745</v>
      </c>
      <c r="F150" s="249" t="s">
        <v>746</v>
      </c>
      <c r="G150" s="250" t="s">
        <v>636</v>
      </c>
      <c r="H150" s="251">
        <v>9</v>
      </c>
      <c r="I150" s="252"/>
      <c r="J150" s="253">
        <f>ROUND(I150*H150,2)</f>
        <v>0</v>
      </c>
      <c r="K150" s="249" t="s">
        <v>21</v>
      </c>
      <c r="L150" s="254"/>
      <c r="M150" s="255" t="s">
        <v>21</v>
      </c>
      <c r="N150" s="256" t="s">
        <v>48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179</v>
      </c>
      <c r="AT150" s="217" t="s">
        <v>176</v>
      </c>
      <c r="AU150" s="217" t="s">
        <v>87</v>
      </c>
      <c r="AY150" s="19" t="s">
        <v>161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85</v>
      </c>
      <c r="BK150" s="218">
        <f>ROUND(I150*H150,2)</f>
        <v>0</v>
      </c>
      <c r="BL150" s="19" t="s">
        <v>168</v>
      </c>
      <c r="BM150" s="217" t="s">
        <v>747</v>
      </c>
    </row>
    <row r="151" s="2" customFormat="1" ht="16.5" customHeight="1">
      <c r="A151" s="40"/>
      <c r="B151" s="41"/>
      <c r="C151" s="247" t="s">
        <v>351</v>
      </c>
      <c r="D151" s="247" t="s">
        <v>176</v>
      </c>
      <c r="E151" s="248" t="s">
        <v>748</v>
      </c>
      <c r="F151" s="249" t="s">
        <v>749</v>
      </c>
      <c r="G151" s="250" t="s">
        <v>636</v>
      </c>
      <c r="H151" s="251">
        <v>17</v>
      </c>
      <c r="I151" s="252"/>
      <c r="J151" s="253">
        <f>ROUND(I151*H151,2)</f>
        <v>0</v>
      </c>
      <c r="K151" s="249" t="s">
        <v>21</v>
      </c>
      <c r="L151" s="254"/>
      <c r="M151" s="255" t="s">
        <v>21</v>
      </c>
      <c r="N151" s="256" t="s">
        <v>48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179</v>
      </c>
      <c r="AT151" s="217" t="s">
        <v>176</v>
      </c>
      <c r="AU151" s="217" t="s">
        <v>87</v>
      </c>
      <c r="AY151" s="19" t="s">
        <v>161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85</v>
      </c>
      <c r="BK151" s="218">
        <f>ROUND(I151*H151,2)</f>
        <v>0</v>
      </c>
      <c r="BL151" s="19" t="s">
        <v>168</v>
      </c>
      <c r="BM151" s="217" t="s">
        <v>750</v>
      </c>
    </row>
    <row r="152" s="2" customFormat="1">
      <c r="A152" s="40"/>
      <c r="B152" s="41"/>
      <c r="C152" s="42"/>
      <c r="D152" s="226" t="s">
        <v>181</v>
      </c>
      <c r="E152" s="42"/>
      <c r="F152" s="257" t="s">
        <v>751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181</v>
      </c>
      <c r="AU152" s="19" t="s">
        <v>87</v>
      </c>
    </row>
    <row r="153" s="2" customFormat="1" ht="16.5" customHeight="1">
      <c r="A153" s="40"/>
      <c r="B153" s="41"/>
      <c r="C153" s="247" t="s">
        <v>358</v>
      </c>
      <c r="D153" s="247" t="s">
        <v>176</v>
      </c>
      <c r="E153" s="248" t="s">
        <v>752</v>
      </c>
      <c r="F153" s="249" t="s">
        <v>753</v>
      </c>
      <c r="G153" s="250" t="s">
        <v>636</v>
      </c>
      <c r="H153" s="251">
        <v>5</v>
      </c>
      <c r="I153" s="252"/>
      <c r="J153" s="253">
        <f>ROUND(I153*H153,2)</f>
        <v>0</v>
      </c>
      <c r="K153" s="249" t="s">
        <v>21</v>
      </c>
      <c r="L153" s="254"/>
      <c r="M153" s="255" t="s">
        <v>21</v>
      </c>
      <c r="N153" s="256" t="s">
        <v>48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179</v>
      </c>
      <c r="AT153" s="217" t="s">
        <v>176</v>
      </c>
      <c r="AU153" s="217" t="s">
        <v>87</v>
      </c>
      <c r="AY153" s="19" t="s">
        <v>161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85</v>
      </c>
      <c r="BK153" s="218">
        <f>ROUND(I153*H153,2)</f>
        <v>0</v>
      </c>
      <c r="BL153" s="19" t="s">
        <v>168</v>
      </c>
      <c r="BM153" s="217" t="s">
        <v>754</v>
      </c>
    </row>
    <row r="154" s="2" customFormat="1">
      <c r="A154" s="40"/>
      <c r="B154" s="41"/>
      <c r="C154" s="42"/>
      <c r="D154" s="226" t="s">
        <v>181</v>
      </c>
      <c r="E154" s="42"/>
      <c r="F154" s="257" t="s">
        <v>755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181</v>
      </c>
      <c r="AU154" s="19" t="s">
        <v>87</v>
      </c>
    </row>
    <row r="155" s="2" customFormat="1" ht="16.5" customHeight="1">
      <c r="A155" s="40"/>
      <c r="B155" s="41"/>
      <c r="C155" s="247" t="s">
        <v>363</v>
      </c>
      <c r="D155" s="247" t="s">
        <v>176</v>
      </c>
      <c r="E155" s="248" t="s">
        <v>756</v>
      </c>
      <c r="F155" s="249" t="s">
        <v>757</v>
      </c>
      <c r="G155" s="250" t="s">
        <v>636</v>
      </c>
      <c r="H155" s="251">
        <v>8</v>
      </c>
      <c r="I155" s="252"/>
      <c r="J155" s="253">
        <f>ROUND(I155*H155,2)</f>
        <v>0</v>
      </c>
      <c r="K155" s="249" t="s">
        <v>21</v>
      </c>
      <c r="L155" s="254"/>
      <c r="M155" s="255" t="s">
        <v>21</v>
      </c>
      <c r="N155" s="256" t="s">
        <v>48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179</v>
      </c>
      <c r="AT155" s="217" t="s">
        <v>176</v>
      </c>
      <c r="AU155" s="217" t="s">
        <v>87</v>
      </c>
      <c r="AY155" s="19" t="s">
        <v>161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85</v>
      </c>
      <c r="BK155" s="218">
        <f>ROUND(I155*H155,2)</f>
        <v>0</v>
      </c>
      <c r="BL155" s="19" t="s">
        <v>168</v>
      </c>
      <c r="BM155" s="217" t="s">
        <v>758</v>
      </c>
    </row>
    <row r="156" s="2" customFormat="1">
      <c r="A156" s="40"/>
      <c r="B156" s="41"/>
      <c r="C156" s="42"/>
      <c r="D156" s="226" t="s">
        <v>181</v>
      </c>
      <c r="E156" s="42"/>
      <c r="F156" s="257" t="s">
        <v>759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181</v>
      </c>
      <c r="AU156" s="19" t="s">
        <v>87</v>
      </c>
    </row>
    <row r="157" s="2" customFormat="1" ht="16.5" customHeight="1">
      <c r="A157" s="40"/>
      <c r="B157" s="41"/>
      <c r="C157" s="247" t="s">
        <v>368</v>
      </c>
      <c r="D157" s="247" t="s">
        <v>176</v>
      </c>
      <c r="E157" s="248" t="s">
        <v>760</v>
      </c>
      <c r="F157" s="249" t="s">
        <v>761</v>
      </c>
      <c r="G157" s="250" t="s">
        <v>636</v>
      </c>
      <c r="H157" s="251">
        <v>1</v>
      </c>
      <c r="I157" s="252"/>
      <c r="J157" s="253">
        <f>ROUND(I157*H157,2)</f>
        <v>0</v>
      </c>
      <c r="K157" s="249" t="s">
        <v>21</v>
      </c>
      <c r="L157" s="254"/>
      <c r="M157" s="255" t="s">
        <v>21</v>
      </c>
      <c r="N157" s="256" t="s">
        <v>48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179</v>
      </c>
      <c r="AT157" s="217" t="s">
        <v>176</v>
      </c>
      <c r="AU157" s="217" t="s">
        <v>87</v>
      </c>
      <c r="AY157" s="19" t="s">
        <v>161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85</v>
      </c>
      <c r="BK157" s="218">
        <f>ROUND(I157*H157,2)</f>
        <v>0</v>
      </c>
      <c r="BL157" s="19" t="s">
        <v>168</v>
      </c>
      <c r="BM157" s="217" t="s">
        <v>762</v>
      </c>
    </row>
    <row r="158" s="2" customFormat="1">
      <c r="A158" s="40"/>
      <c r="B158" s="41"/>
      <c r="C158" s="42"/>
      <c r="D158" s="226" t="s">
        <v>181</v>
      </c>
      <c r="E158" s="42"/>
      <c r="F158" s="257" t="s">
        <v>763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181</v>
      </c>
      <c r="AU158" s="19" t="s">
        <v>87</v>
      </c>
    </row>
    <row r="159" s="2" customFormat="1" ht="16.5" customHeight="1">
      <c r="A159" s="40"/>
      <c r="B159" s="41"/>
      <c r="C159" s="247" t="s">
        <v>372</v>
      </c>
      <c r="D159" s="247" t="s">
        <v>176</v>
      </c>
      <c r="E159" s="248" t="s">
        <v>764</v>
      </c>
      <c r="F159" s="249" t="s">
        <v>765</v>
      </c>
      <c r="G159" s="250" t="s">
        <v>636</v>
      </c>
      <c r="H159" s="251">
        <v>1</v>
      </c>
      <c r="I159" s="252"/>
      <c r="J159" s="253">
        <f>ROUND(I159*H159,2)</f>
        <v>0</v>
      </c>
      <c r="K159" s="249" t="s">
        <v>21</v>
      </c>
      <c r="L159" s="254"/>
      <c r="M159" s="255" t="s">
        <v>21</v>
      </c>
      <c r="N159" s="256" t="s">
        <v>48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179</v>
      </c>
      <c r="AT159" s="217" t="s">
        <v>176</v>
      </c>
      <c r="AU159" s="217" t="s">
        <v>87</v>
      </c>
      <c r="AY159" s="19" t="s">
        <v>161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85</v>
      </c>
      <c r="BK159" s="218">
        <f>ROUND(I159*H159,2)</f>
        <v>0</v>
      </c>
      <c r="BL159" s="19" t="s">
        <v>168</v>
      </c>
      <c r="BM159" s="217" t="s">
        <v>766</v>
      </c>
    </row>
    <row r="160" s="2" customFormat="1">
      <c r="A160" s="40"/>
      <c r="B160" s="41"/>
      <c r="C160" s="42"/>
      <c r="D160" s="226" t="s">
        <v>181</v>
      </c>
      <c r="E160" s="42"/>
      <c r="F160" s="257" t="s">
        <v>767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181</v>
      </c>
      <c r="AU160" s="19" t="s">
        <v>87</v>
      </c>
    </row>
    <row r="161" s="2" customFormat="1" ht="16.5" customHeight="1">
      <c r="A161" s="40"/>
      <c r="B161" s="41"/>
      <c r="C161" s="247" t="s">
        <v>378</v>
      </c>
      <c r="D161" s="247" t="s">
        <v>176</v>
      </c>
      <c r="E161" s="248" t="s">
        <v>768</v>
      </c>
      <c r="F161" s="249" t="s">
        <v>769</v>
      </c>
      <c r="G161" s="250" t="s">
        <v>636</v>
      </c>
      <c r="H161" s="251">
        <v>2</v>
      </c>
      <c r="I161" s="252"/>
      <c r="J161" s="253">
        <f>ROUND(I161*H161,2)</f>
        <v>0</v>
      </c>
      <c r="K161" s="249" t="s">
        <v>21</v>
      </c>
      <c r="L161" s="254"/>
      <c r="M161" s="255" t="s">
        <v>21</v>
      </c>
      <c r="N161" s="256" t="s">
        <v>48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179</v>
      </c>
      <c r="AT161" s="217" t="s">
        <v>176</v>
      </c>
      <c r="AU161" s="217" t="s">
        <v>87</v>
      </c>
      <c r="AY161" s="19" t="s">
        <v>161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85</v>
      </c>
      <c r="BK161" s="218">
        <f>ROUND(I161*H161,2)</f>
        <v>0</v>
      </c>
      <c r="BL161" s="19" t="s">
        <v>168</v>
      </c>
      <c r="BM161" s="217" t="s">
        <v>770</v>
      </c>
    </row>
    <row r="162" s="2" customFormat="1">
      <c r="A162" s="40"/>
      <c r="B162" s="41"/>
      <c r="C162" s="42"/>
      <c r="D162" s="226" t="s">
        <v>181</v>
      </c>
      <c r="E162" s="42"/>
      <c r="F162" s="257" t="s">
        <v>771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181</v>
      </c>
      <c r="AU162" s="19" t="s">
        <v>87</v>
      </c>
    </row>
    <row r="163" s="2" customFormat="1" ht="16.5" customHeight="1">
      <c r="A163" s="40"/>
      <c r="B163" s="41"/>
      <c r="C163" s="247" t="s">
        <v>384</v>
      </c>
      <c r="D163" s="247" t="s">
        <v>176</v>
      </c>
      <c r="E163" s="248" t="s">
        <v>772</v>
      </c>
      <c r="F163" s="249" t="s">
        <v>773</v>
      </c>
      <c r="G163" s="250" t="s">
        <v>636</v>
      </c>
      <c r="H163" s="251">
        <v>2</v>
      </c>
      <c r="I163" s="252"/>
      <c r="J163" s="253">
        <f>ROUND(I163*H163,2)</f>
        <v>0</v>
      </c>
      <c r="K163" s="249" t="s">
        <v>21</v>
      </c>
      <c r="L163" s="254"/>
      <c r="M163" s="255" t="s">
        <v>21</v>
      </c>
      <c r="N163" s="256" t="s">
        <v>48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179</v>
      </c>
      <c r="AT163" s="217" t="s">
        <v>176</v>
      </c>
      <c r="AU163" s="217" t="s">
        <v>87</v>
      </c>
      <c r="AY163" s="19" t="s">
        <v>161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85</v>
      </c>
      <c r="BK163" s="218">
        <f>ROUND(I163*H163,2)</f>
        <v>0</v>
      </c>
      <c r="BL163" s="19" t="s">
        <v>168</v>
      </c>
      <c r="BM163" s="217" t="s">
        <v>774</v>
      </c>
    </row>
    <row r="164" s="2" customFormat="1">
      <c r="A164" s="40"/>
      <c r="B164" s="41"/>
      <c r="C164" s="42"/>
      <c r="D164" s="226" t="s">
        <v>181</v>
      </c>
      <c r="E164" s="42"/>
      <c r="F164" s="257" t="s">
        <v>771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181</v>
      </c>
      <c r="AU164" s="19" t="s">
        <v>87</v>
      </c>
    </row>
    <row r="165" s="2" customFormat="1" ht="16.5" customHeight="1">
      <c r="A165" s="40"/>
      <c r="B165" s="41"/>
      <c r="C165" s="247" t="s">
        <v>392</v>
      </c>
      <c r="D165" s="247" t="s">
        <v>176</v>
      </c>
      <c r="E165" s="248" t="s">
        <v>775</v>
      </c>
      <c r="F165" s="249" t="s">
        <v>776</v>
      </c>
      <c r="G165" s="250" t="s">
        <v>636</v>
      </c>
      <c r="H165" s="251">
        <v>4</v>
      </c>
      <c r="I165" s="252"/>
      <c r="J165" s="253">
        <f>ROUND(I165*H165,2)</f>
        <v>0</v>
      </c>
      <c r="K165" s="249" t="s">
        <v>21</v>
      </c>
      <c r="L165" s="254"/>
      <c r="M165" s="255" t="s">
        <v>21</v>
      </c>
      <c r="N165" s="256" t="s">
        <v>48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179</v>
      </c>
      <c r="AT165" s="217" t="s">
        <v>176</v>
      </c>
      <c r="AU165" s="217" t="s">
        <v>87</v>
      </c>
      <c r="AY165" s="19" t="s">
        <v>161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85</v>
      </c>
      <c r="BK165" s="218">
        <f>ROUND(I165*H165,2)</f>
        <v>0</v>
      </c>
      <c r="BL165" s="19" t="s">
        <v>168</v>
      </c>
      <c r="BM165" s="217" t="s">
        <v>777</v>
      </c>
    </row>
    <row r="166" s="2" customFormat="1">
      <c r="A166" s="40"/>
      <c r="B166" s="41"/>
      <c r="C166" s="42"/>
      <c r="D166" s="226" t="s">
        <v>181</v>
      </c>
      <c r="E166" s="42"/>
      <c r="F166" s="257" t="s">
        <v>778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181</v>
      </c>
      <c r="AU166" s="19" t="s">
        <v>87</v>
      </c>
    </row>
    <row r="167" s="2" customFormat="1" ht="16.5" customHeight="1">
      <c r="A167" s="40"/>
      <c r="B167" s="41"/>
      <c r="C167" s="247" t="s">
        <v>396</v>
      </c>
      <c r="D167" s="247" t="s">
        <v>176</v>
      </c>
      <c r="E167" s="248" t="s">
        <v>779</v>
      </c>
      <c r="F167" s="249" t="s">
        <v>780</v>
      </c>
      <c r="G167" s="250" t="s">
        <v>636</v>
      </c>
      <c r="H167" s="251">
        <v>1</v>
      </c>
      <c r="I167" s="252"/>
      <c r="J167" s="253">
        <f>ROUND(I167*H167,2)</f>
        <v>0</v>
      </c>
      <c r="K167" s="249" t="s">
        <v>21</v>
      </c>
      <c r="L167" s="254"/>
      <c r="M167" s="255" t="s">
        <v>21</v>
      </c>
      <c r="N167" s="256" t="s">
        <v>48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179</v>
      </c>
      <c r="AT167" s="217" t="s">
        <v>176</v>
      </c>
      <c r="AU167" s="217" t="s">
        <v>87</v>
      </c>
      <c r="AY167" s="19" t="s">
        <v>161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85</v>
      </c>
      <c r="BK167" s="218">
        <f>ROUND(I167*H167,2)</f>
        <v>0</v>
      </c>
      <c r="BL167" s="19" t="s">
        <v>168</v>
      </c>
      <c r="BM167" s="217" t="s">
        <v>781</v>
      </c>
    </row>
    <row r="168" s="2" customFormat="1">
      <c r="A168" s="40"/>
      <c r="B168" s="41"/>
      <c r="C168" s="42"/>
      <c r="D168" s="226" t="s">
        <v>181</v>
      </c>
      <c r="E168" s="42"/>
      <c r="F168" s="257" t="s">
        <v>782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181</v>
      </c>
      <c r="AU168" s="19" t="s">
        <v>87</v>
      </c>
    </row>
    <row r="169" s="2" customFormat="1" ht="16.5" customHeight="1">
      <c r="A169" s="40"/>
      <c r="B169" s="41"/>
      <c r="C169" s="247" t="s">
        <v>400</v>
      </c>
      <c r="D169" s="247" t="s">
        <v>176</v>
      </c>
      <c r="E169" s="248" t="s">
        <v>783</v>
      </c>
      <c r="F169" s="249" t="s">
        <v>784</v>
      </c>
      <c r="G169" s="250" t="s">
        <v>636</v>
      </c>
      <c r="H169" s="251">
        <v>1</v>
      </c>
      <c r="I169" s="252"/>
      <c r="J169" s="253">
        <f>ROUND(I169*H169,2)</f>
        <v>0</v>
      </c>
      <c r="K169" s="249" t="s">
        <v>21</v>
      </c>
      <c r="L169" s="254"/>
      <c r="M169" s="255" t="s">
        <v>21</v>
      </c>
      <c r="N169" s="256" t="s">
        <v>48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179</v>
      </c>
      <c r="AT169" s="217" t="s">
        <v>176</v>
      </c>
      <c r="AU169" s="217" t="s">
        <v>87</v>
      </c>
      <c r="AY169" s="19" t="s">
        <v>161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85</v>
      </c>
      <c r="BK169" s="218">
        <f>ROUND(I169*H169,2)</f>
        <v>0</v>
      </c>
      <c r="BL169" s="19" t="s">
        <v>168</v>
      </c>
      <c r="BM169" s="217" t="s">
        <v>785</v>
      </c>
    </row>
    <row r="170" s="2" customFormat="1">
      <c r="A170" s="40"/>
      <c r="B170" s="41"/>
      <c r="C170" s="42"/>
      <c r="D170" s="226" t="s">
        <v>181</v>
      </c>
      <c r="E170" s="42"/>
      <c r="F170" s="257" t="s">
        <v>786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181</v>
      </c>
      <c r="AU170" s="19" t="s">
        <v>87</v>
      </c>
    </row>
    <row r="171" s="2" customFormat="1" ht="16.5" customHeight="1">
      <c r="A171" s="40"/>
      <c r="B171" s="41"/>
      <c r="C171" s="247" t="s">
        <v>410</v>
      </c>
      <c r="D171" s="247" t="s">
        <v>176</v>
      </c>
      <c r="E171" s="248" t="s">
        <v>787</v>
      </c>
      <c r="F171" s="249" t="s">
        <v>788</v>
      </c>
      <c r="G171" s="250" t="s">
        <v>636</v>
      </c>
      <c r="H171" s="251">
        <v>1</v>
      </c>
      <c r="I171" s="252"/>
      <c r="J171" s="253">
        <f>ROUND(I171*H171,2)</f>
        <v>0</v>
      </c>
      <c r="K171" s="249" t="s">
        <v>21</v>
      </c>
      <c r="L171" s="254"/>
      <c r="M171" s="255" t="s">
        <v>21</v>
      </c>
      <c r="N171" s="256" t="s">
        <v>48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179</v>
      </c>
      <c r="AT171" s="217" t="s">
        <v>176</v>
      </c>
      <c r="AU171" s="217" t="s">
        <v>87</v>
      </c>
      <c r="AY171" s="19" t="s">
        <v>161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85</v>
      </c>
      <c r="BK171" s="218">
        <f>ROUND(I171*H171,2)</f>
        <v>0</v>
      </c>
      <c r="BL171" s="19" t="s">
        <v>168</v>
      </c>
      <c r="BM171" s="217" t="s">
        <v>789</v>
      </c>
    </row>
    <row r="172" s="2" customFormat="1">
      <c r="A172" s="40"/>
      <c r="B172" s="41"/>
      <c r="C172" s="42"/>
      <c r="D172" s="226" t="s">
        <v>181</v>
      </c>
      <c r="E172" s="42"/>
      <c r="F172" s="257" t="s">
        <v>790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181</v>
      </c>
      <c r="AU172" s="19" t="s">
        <v>87</v>
      </c>
    </row>
    <row r="173" s="2" customFormat="1" ht="16.5" customHeight="1">
      <c r="A173" s="40"/>
      <c r="B173" s="41"/>
      <c r="C173" s="247" t="s">
        <v>417</v>
      </c>
      <c r="D173" s="247" t="s">
        <v>176</v>
      </c>
      <c r="E173" s="248" t="s">
        <v>791</v>
      </c>
      <c r="F173" s="249" t="s">
        <v>792</v>
      </c>
      <c r="G173" s="250" t="s">
        <v>636</v>
      </c>
      <c r="H173" s="251">
        <v>1</v>
      </c>
      <c r="I173" s="252"/>
      <c r="J173" s="253">
        <f>ROUND(I173*H173,2)</f>
        <v>0</v>
      </c>
      <c r="K173" s="249" t="s">
        <v>21</v>
      </c>
      <c r="L173" s="254"/>
      <c r="M173" s="255" t="s">
        <v>21</v>
      </c>
      <c r="N173" s="256" t="s">
        <v>48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179</v>
      </c>
      <c r="AT173" s="217" t="s">
        <v>176</v>
      </c>
      <c r="AU173" s="217" t="s">
        <v>87</v>
      </c>
      <c r="AY173" s="19" t="s">
        <v>161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85</v>
      </c>
      <c r="BK173" s="218">
        <f>ROUND(I173*H173,2)</f>
        <v>0</v>
      </c>
      <c r="BL173" s="19" t="s">
        <v>168</v>
      </c>
      <c r="BM173" s="217" t="s">
        <v>793</v>
      </c>
    </row>
    <row r="174" s="2" customFormat="1">
      <c r="A174" s="40"/>
      <c r="B174" s="41"/>
      <c r="C174" s="42"/>
      <c r="D174" s="226" t="s">
        <v>181</v>
      </c>
      <c r="E174" s="42"/>
      <c r="F174" s="257" t="s">
        <v>794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181</v>
      </c>
      <c r="AU174" s="19" t="s">
        <v>87</v>
      </c>
    </row>
    <row r="175" s="2" customFormat="1" ht="16.5" customHeight="1">
      <c r="A175" s="40"/>
      <c r="B175" s="41"/>
      <c r="C175" s="247" t="s">
        <v>424</v>
      </c>
      <c r="D175" s="247" t="s">
        <v>176</v>
      </c>
      <c r="E175" s="248" t="s">
        <v>795</v>
      </c>
      <c r="F175" s="249" t="s">
        <v>796</v>
      </c>
      <c r="G175" s="250" t="s">
        <v>636</v>
      </c>
      <c r="H175" s="251">
        <v>1</v>
      </c>
      <c r="I175" s="252"/>
      <c r="J175" s="253">
        <f>ROUND(I175*H175,2)</f>
        <v>0</v>
      </c>
      <c r="K175" s="249" t="s">
        <v>21</v>
      </c>
      <c r="L175" s="254"/>
      <c r="M175" s="255" t="s">
        <v>21</v>
      </c>
      <c r="N175" s="256" t="s">
        <v>48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179</v>
      </c>
      <c r="AT175" s="217" t="s">
        <v>176</v>
      </c>
      <c r="AU175" s="217" t="s">
        <v>87</v>
      </c>
      <c r="AY175" s="19" t="s">
        <v>161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85</v>
      </c>
      <c r="BK175" s="218">
        <f>ROUND(I175*H175,2)</f>
        <v>0</v>
      </c>
      <c r="BL175" s="19" t="s">
        <v>168</v>
      </c>
      <c r="BM175" s="217" t="s">
        <v>797</v>
      </c>
    </row>
    <row r="176" s="2" customFormat="1">
      <c r="A176" s="40"/>
      <c r="B176" s="41"/>
      <c r="C176" s="42"/>
      <c r="D176" s="226" t="s">
        <v>181</v>
      </c>
      <c r="E176" s="42"/>
      <c r="F176" s="257" t="s">
        <v>798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181</v>
      </c>
      <c r="AU176" s="19" t="s">
        <v>87</v>
      </c>
    </row>
    <row r="177" s="2" customFormat="1" ht="16.5" customHeight="1">
      <c r="A177" s="40"/>
      <c r="B177" s="41"/>
      <c r="C177" s="247" t="s">
        <v>433</v>
      </c>
      <c r="D177" s="247" t="s">
        <v>176</v>
      </c>
      <c r="E177" s="248" t="s">
        <v>799</v>
      </c>
      <c r="F177" s="249" t="s">
        <v>800</v>
      </c>
      <c r="G177" s="250" t="s">
        <v>636</v>
      </c>
      <c r="H177" s="251">
        <v>1</v>
      </c>
      <c r="I177" s="252"/>
      <c r="J177" s="253">
        <f>ROUND(I177*H177,2)</f>
        <v>0</v>
      </c>
      <c r="K177" s="249" t="s">
        <v>21</v>
      </c>
      <c r="L177" s="254"/>
      <c r="M177" s="255" t="s">
        <v>21</v>
      </c>
      <c r="N177" s="256" t="s">
        <v>48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179</v>
      </c>
      <c r="AT177" s="217" t="s">
        <v>176</v>
      </c>
      <c r="AU177" s="217" t="s">
        <v>87</v>
      </c>
      <c r="AY177" s="19" t="s">
        <v>161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85</v>
      </c>
      <c r="BK177" s="218">
        <f>ROUND(I177*H177,2)</f>
        <v>0</v>
      </c>
      <c r="BL177" s="19" t="s">
        <v>168</v>
      </c>
      <c r="BM177" s="217" t="s">
        <v>801</v>
      </c>
    </row>
    <row r="178" s="2" customFormat="1">
      <c r="A178" s="40"/>
      <c r="B178" s="41"/>
      <c r="C178" s="42"/>
      <c r="D178" s="226" t="s">
        <v>181</v>
      </c>
      <c r="E178" s="42"/>
      <c r="F178" s="257" t="s">
        <v>802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181</v>
      </c>
      <c r="AU178" s="19" t="s">
        <v>87</v>
      </c>
    </row>
    <row r="179" s="2" customFormat="1" ht="16.5" customHeight="1">
      <c r="A179" s="40"/>
      <c r="B179" s="41"/>
      <c r="C179" s="247" t="s">
        <v>443</v>
      </c>
      <c r="D179" s="247" t="s">
        <v>176</v>
      </c>
      <c r="E179" s="248" t="s">
        <v>803</v>
      </c>
      <c r="F179" s="249" t="s">
        <v>804</v>
      </c>
      <c r="G179" s="250" t="s">
        <v>636</v>
      </c>
      <c r="H179" s="251">
        <v>3</v>
      </c>
      <c r="I179" s="252"/>
      <c r="J179" s="253">
        <f>ROUND(I179*H179,2)</f>
        <v>0</v>
      </c>
      <c r="K179" s="249" t="s">
        <v>21</v>
      </c>
      <c r="L179" s="254"/>
      <c r="M179" s="255" t="s">
        <v>21</v>
      </c>
      <c r="N179" s="256" t="s">
        <v>48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179</v>
      </c>
      <c r="AT179" s="217" t="s">
        <v>176</v>
      </c>
      <c r="AU179" s="217" t="s">
        <v>87</v>
      </c>
      <c r="AY179" s="19" t="s">
        <v>161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85</v>
      </c>
      <c r="BK179" s="218">
        <f>ROUND(I179*H179,2)</f>
        <v>0</v>
      </c>
      <c r="BL179" s="19" t="s">
        <v>168</v>
      </c>
      <c r="BM179" s="217" t="s">
        <v>805</v>
      </c>
    </row>
    <row r="180" s="2" customFormat="1">
      <c r="A180" s="40"/>
      <c r="B180" s="41"/>
      <c r="C180" s="42"/>
      <c r="D180" s="226" t="s">
        <v>181</v>
      </c>
      <c r="E180" s="42"/>
      <c r="F180" s="257" t="s">
        <v>806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181</v>
      </c>
      <c r="AU180" s="19" t="s">
        <v>87</v>
      </c>
    </row>
    <row r="181" s="2" customFormat="1" ht="16.5" customHeight="1">
      <c r="A181" s="40"/>
      <c r="B181" s="41"/>
      <c r="C181" s="247" t="s">
        <v>448</v>
      </c>
      <c r="D181" s="247" t="s">
        <v>176</v>
      </c>
      <c r="E181" s="248" t="s">
        <v>807</v>
      </c>
      <c r="F181" s="249" t="s">
        <v>804</v>
      </c>
      <c r="G181" s="250" t="s">
        <v>636</v>
      </c>
      <c r="H181" s="251">
        <v>3</v>
      </c>
      <c r="I181" s="252"/>
      <c r="J181" s="253">
        <f>ROUND(I181*H181,2)</f>
        <v>0</v>
      </c>
      <c r="K181" s="249" t="s">
        <v>21</v>
      </c>
      <c r="L181" s="254"/>
      <c r="M181" s="255" t="s">
        <v>21</v>
      </c>
      <c r="N181" s="256" t="s">
        <v>48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179</v>
      </c>
      <c r="AT181" s="217" t="s">
        <v>176</v>
      </c>
      <c r="AU181" s="217" t="s">
        <v>87</v>
      </c>
      <c r="AY181" s="19" t="s">
        <v>161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85</v>
      </c>
      <c r="BK181" s="218">
        <f>ROUND(I181*H181,2)</f>
        <v>0</v>
      </c>
      <c r="BL181" s="19" t="s">
        <v>168</v>
      </c>
      <c r="BM181" s="217" t="s">
        <v>808</v>
      </c>
    </row>
    <row r="182" s="2" customFormat="1">
      <c r="A182" s="40"/>
      <c r="B182" s="41"/>
      <c r="C182" s="42"/>
      <c r="D182" s="226" t="s">
        <v>181</v>
      </c>
      <c r="E182" s="42"/>
      <c r="F182" s="257" t="s">
        <v>809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181</v>
      </c>
      <c r="AU182" s="19" t="s">
        <v>87</v>
      </c>
    </row>
    <row r="183" s="2" customFormat="1" ht="16.5" customHeight="1">
      <c r="A183" s="40"/>
      <c r="B183" s="41"/>
      <c r="C183" s="247" t="s">
        <v>455</v>
      </c>
      <c r="D183" s="247" t="s">
        <v>176</v>
      </c>
      <c r="E183" s="248" t="s">
        <v>810</v>
      </c>
      <c r="F183" s="249" t="s">
        <v>811</v>
      </c>
      <c r="G183" s="250" t="s">
        <v>636</v>
      </c>
      <c r="H183" s="251">
        <v>11</v>
      </c>
      <c r="I183" s="252"/>
      <c r="J183" s="253">
        <f>ROUND(I183*H183,2)</f>
        <v>0</v>
      </c>
      <c r="K183" s="249" t="s">
        <v>21</v>
      </c>
      <c r="L183" s="254"/>
      <c r="M183" s="255" t="s">
        <v>21</v>
      </c>
      <c r="N183" s="256" t="s">
        <v>48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179</v>
      </c>
      <c r="AT183" s="217" t="s">
        <v>176</v>
      </c>
      <c r="AU183" s="217" t="s">
        <v>87</v>
      </c>
      <c r="AY183" s="19" t="s">
        <v>161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85</v>
      </c>
      <c r="BK183" s="218">
        <f>ROUND(I183*H183,2)</f>
        <v>0</v>
      </c>
      <c r="BL183" s="19" t="s">
        <v>168</v>
      </c>
      <c r="BM183" s="217" t="s">
        <v>812</v>
      </c>
    </row>
    <row r="184" s="2" customFormat="1">
      <c r="A184" s="40"/>
      <c r="B184" s="41"/>
      <c r="C184" s="42"/>
      <c r="D184" s="226" t="s">
        <v>181</v>
      </c>
      <c r="E184" s="42"/>
      <c r="F184" s="257" t="s">
        <v>813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181</v>
      </c>
      <c r="AU184" s="19" t="s">
        <v>87</v>
      </c>
    </row>
    <row r="185" s="2" customFormat="1" ht="16.5" customHeight="1">
      <c r="A185" s="40"/>
      <c r="B185" s="41"/>
      <c r="C185" s="247" t="s">
        <v>461</v>
      </c>
      <c r="D185" s="247" t="s">
        <v>176</v>
      </c>
      <c r="E185" s="248" t="s">
        <v>814</v>
      </c>
      <c r="F185" s="249" t="s">
        <v>815</v>
      </c>
      <c r="G185" s="250" t="s">
        <v>636</v>
      </c>
      <c r="H185" s="251">
        <v>1</v>
      </c>
      <c r="I185" s="252"/>
      <c r="J185" s="253">
        <f>ROUND(I185*H185,2)</f>
        <v>0</v>
      </c>
      <c r="K185" s="249" t="s">
        <v>21</v>
      </c>
      <c r="L185" s="254"/>
      <c r="M185" s="255" t="s">
        <v>21</v>
      </c>
      <c r="N185" s="256" t="s">
        <v>48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179</v>
      </c>
      <c r="AT185" s="217" t="s">
        <v>176</v>
      </c>
      <c r="AU185" s="217" t="s">
        <v>87</v>
      </c>
      <c r="AY185" s="19" t="s">
        <v>161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85</v>
      </c>
      <c r="BK185" s="218">
        <f>ROUND(I185*H185,2)</f>
        <v>0</v>
      </c>
      <c r="BL185" s="19" t="s">
        <v>168</v>
      </c>
      <c r="BM185" s="217" t="s">
        <v>816</v>
      </c>
    </row>
    <row r="186" s="2" customFormat="1">
      <c r="A186" s="40"/>
      <c r="B186" s="41"/>
      <c r="C186" s="42"/>
      <c r="D186" s="226" t="s">
        <v>181</v>
      </c>
      <c r="E186" s="42"/>
      <c r="F186" s="257" t="s">
        <v>817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181</v>
      </c>
      <c r="AU186" s="19" t="s">
        <v>87</v>
      </c>
    </row>
    <row r="187" s="2" customFormat="1" ht="16.5" customHeight="1">
      <c r="A187" s="40"/>
      <c r="B187" s="41"/>
      <c r="C187" s="247" t="s">
        <v>469</v>
      </c>
      <c r="D187" s="247" t="s">
        <v>176</v>
      </c>
      <c r="E187" s="248" t="s">
        <v>818</v>
      </c>
      <c r="F187" s="249" t="s">
        <v>819</v>
      </c>
      <c r="G187" s="250" t="s">
        <v>636</v>
      </c>
      <c r="H187" s="251">
        <v>1</v>
      </c>
      <c r="I187" s="252"/>
      <c r="J187" s="253">
        <f>ROUND(I187*H187,2)</f>
        <v>0</v>
      </c>
      <c r="K187" s="249" t="s">
        <v>21</v>
      </c>
      <c r="L187" s="254"/>
      <c r="M187" s="255" t="s">
        <v>21</v>
      </c>
      <c r="N187" s="256" t="s">
        <v>48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179</v>
      </c>
      <c r="AT187" s="217" t="s">
        <v>176</v>
      </c>
      <c r="AU187" s="217" t="s">
        <v>87</v>
      </c>
      <c r="AY187" s="19" t="s">
        <v>161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85</v>
      </c>
      <c r="BK187" s="218">
        <f>ROUND(I187*H187,2)</f>
        <v>0</v>
      </c>
      <c r="BL187" s="19" t="s">
        <v>168</v>
      </c>
      <c r="BM187" s="217" t="s">
        <v>820</v>
      </c>
    </row>
    <row r="188" s="2" customFormat="1" ht="16.5" customHeight="1">
      <c r="A188" s="40"/>
      <c r="B188" s="41"/>
      <c r="C188" s="247" t="s">
        <v>478</v>
      </c>
      <c r="D188" s="247" t="s">
        <v>176</v>
      </c>
      <c r="E188" s="248" t="s">
        <v>821</v>
      </c>
      <c r="F188" s="249" t="s">
        <v>822</v>
      </c>
      <c r="G188" s="250" t="s">
        <v>636</v>
      </c>
      <c r="H188" s="251">
        <v>1</v>
      </c>
      <c r="I188" s="252"/>
      <c r="J188" s="253">
        <f>ROUND(I188*H188,2)</f>
        <v>0</v>
      </c>
      <c r="K188" s="249" t="s">
        <v>21</v>
      </c>
      <c r="L188" s="254"/>
      <c r="M188" s="255" t="s">
        <v>21</v>
      </c>
      <c r="N188" s="256" t="s">
        <v>48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179</v>
      </c>
      <c r="AT188" s="217" t="s">
        <v>176</v>
      </c>
      <c r="AU188" s="217" t="s">
        <v>87</v>
      </c>
      <c r="AY188" s="19" t="s">
        <v>161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85</v>
      </c>
      <c r="BK188" s="218">
        <f>ROUND(I188*H188,2)</f>
        <v>0</v>
      </c>
      <c r="BL188" s="19" t="s">
        <v>168</v>
      </c>
      <c r="BM188" s="217" t="s">
        <v>823</v>
      </c>
    </row>
    <row r="189" s="2" customFormat="1">
      <c r="A189" s="40"/>
      <c r="B189" s="41"/>
      <c r="C189" s="42"/>
      <c r="D189" s="226" t="s">
        <v>181</v>
      </c>
      <c r="E189" s="42"/>
      <c r="F189" s="257" t="s">
        <v>824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181</v>
      </c>
      <c r="AU189" s="19" t="s">
        <v>87</v>
      </c>
    </row>
    <row r="190" s="2" customFormat="1" ht="16.5" customHeight="1">
      <c r="A190" s="40"/>
      <c r="B190" s="41"/>
      <c r="C190" s="247" t="s">
        <v>485</v>
      </c>
      <c r="D190" s="247" t="s">
        <v>176</v>
      </c>
      <c r="E190" s="248" t="s">
        <v>825</v>
      </c>
      <c r="F190" s="249" t="s">
        <v>826</v>
      </c>
      <c r="G190" s="250" t="s">
        <v>636</v>
      </c>
      <c r="H190" s="251">
        <v>1</v>
      </c>
      <c r="I190" s="252"/>
      <c r="J190" s="253">
        <f>ROUND(I190*H190,2)</f>
        <v>0</v>
      </c>
      <c r="K190" s="249" t="s">
        <v>21</v>
      </c>
      <c r="L190" s="254"/>
      <c r="M190" s="255" t="s">
        <v>21</v>
      </c>
      <c r="N190" s="256" t="s">
        <v>48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179</v>
      </c>
      <c r="AT190" s="217" t="s">
        <v>176</v>
      </c>
      <c r="AU190" s="217" t="s">
        <v>87</v>
      </c>
      <c r="AY190" s="19" t="s">
        <v>161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85</v>
      </c>
      <c r="BK190" s="218">
        <f>ROUND(I190*H190,2)</f>
        <v>0</v>
      </c>
      <c r="BL190" s="19" t="s">
        <v>168</v>
      </c>
      <c r="BM190" s="217" t="s">
        <v>827</v>
      </c>
    </row>
    <row r="191" s="2" customFormat="1">
      <c r="A191" s="40"/>
      <c r="B191" s="41"/>
      <c r="C191" s="42"/>
      <c r="D191" s="226" t="s">
        <v>181</v>
      </c>
      <c r="E191" s="42"/>
      <c r="F191" s="257" t="s">
        <v>828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181</v>
      </c>
      <c r="AU191" s="19" t="s">
        <v>87</v>
      </c>
    </row>
    <row r="192" s="2" customFormat="1" ht="16.5" customHeight="1">
      <c r="A192" s="40"/>
      <c r="B192" s="41"/>
      <c r="C192" s="247" t="s">
        <v>489</v>
      </c>
      <c r="D192" s="247" t="s">
        <v>176</v>
      </c>
      <c r="E192" s="248" t="s">
        <v>829</v>
      </c>
      <c r="F192" s="249" t="s">
        <v>830</v>
      </c>
      <c r="G192" s="250" t="s">
        <v>636</v>
      </c>
      <c r="H192" s="251">
        <v>1</v>
      </c>
      <c r="I192" s="252"/>
      <c r="J192" s="253">
        <f>ROUND(I192*H192,2)</f>
        <v>0</v>
      </c>
      <c r="K192" s="249" t="s">
        <v>21</v>
      </c>
      <c r="L192" s="254"/>
      <c r="M192" s="255" t="s">
        <v>21</v>
      </c>
      <c r="N192" s="256" t="s">
        <v>48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179</v>
      </c>
      <c r="AT192" s="217" t="s">
        <v>176</v>
      </c>
      <c r="AU192" s="217" t="s">
        <v>87</v>
      </c>
      <c r="AY192" s="19" t="s">
        <v>161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85</v>
      </c>
      <c r="BK192" s="218">
        <f>ROUND(I192*H192,2)</f>
        <v>0</v>
      </c>
      <c r="BL192" s="19" t="s">
        <v>168</v>
      </c>
      <c r="BM192" s="217" t="s">
        <v>831</v>
      </c>
    </row>
    <row r="193" s="2" customFormat="1">
      <c r="A193" s="40"/>
      <c r="B193" s="41"/>
      <c r="C193" s="42"/>
      <c r="D193" s="226" t="s">
        <v>181</v>
      </c>
      <c r="E193" s="42"/>
      <c r="F193" s="257" t="s">
        <v>832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181</v>
      </c>
      <c r="AU193" s="19" t="s">
        <v>87</v>
      </c>
    </row>
    <row r="194" s="2" customFormat="1" ht="16.5" customHeight="1">
      <c r="A194" s="40"/>
      <c r="B194" s="41"/>
      <c r="C194" s="247" t="s">
        <v>495</v>
      </c>
      <c r="D194" s="247" t="s">
        <v>176</v>
      </c>
      <c r="E194" s="248" t="s">
        <v>833</v>
      </c>
      <c r="F194" s="249" t="s">
        <v>834</v>
      </c>
      <c r="G194" s="250" t="s">
        <v>636</v>
      </c>
      <c r="H194" s="251">
        <v>2</v>
      </c>
      <c r="I194" s="252"/>
      <c r="J194" s="253">
        <f>ROUND(I194*H194,2)</f>
        <v>0</v>
      </c>
      <c r="K194" s="249" t="s">
        <v>21</v>
      </c>
      <c r="L194" s="254"/>
      <c r="M194" s="255" t="s">
        <v>21</v>
      </c>
      <c r="N194" s="256" t="s">
        <v>48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179</v>
      </c>
      <c r="AT194" s="217" t="s">
        <v>176</v>
      </c>
      <c r="AU194" s="217" t="s">
        <v>87</v>
      </c>
      <c r="AY194" s="19" t="s">
        <v>161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85</v>
      </c>
      <c r="BK194" s="218">
        <f>ROUND(I194*H194,2)</f>
        <v>0</v>
      </c>
      <c r="BL194" s="19" t="s">
        <v>168</v>
      </c>
      <c r="BM194" s="217" t="s">
        <v>835</v>
      </c>
    </row>
    <row r="195" s="2" customFormat="1" ht="16.5" customHeight="1">
      <c r="A195" s="40"/>
      <c r="B195" s="41"/>
      <c r="C195" s="247" t="s">
        <v>501</v>
      </c>
      <c r="D195" s="247" t="s">
        <v>176</v>
      </c>
      <c r="E195" s="248" t="s">
        <v>836</v>
      </c>
      <c r="F195" s="249" t="s">
        <v>837</v>
      </c>
      <c r="G195" s="250" t="s">
        <v>636</v>
      </c>
      <c r="H195" s="251">
        <v>5</v>
      </c>
      <c r="I195" s="252"/>
      <c r="J195" s="253">
        <f>ROUND(I195*H195,2)</f>
        <v>0</v>
      </c>
      <c r="K195" s="249" t="s">
        <v>21</v>
      </c>
      <c r="L195" s="254"/>
      <c r="M195" s="255" t="s">
        <v>21</v>
      </c>
      <c r="N195" s="256" t="s">
        <v>48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179</v>
      </c>
      <c r="AT195" s="217" t="s">
        <v>176</v>
      </c>
      <c r="AU195" s="217" t="s">
        <v>87</v>
      </c>
      <c r="AY195" s="19" t="s">
        <v>161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85</v>
      </c>
      <c r="BK195" s="218">
        <f>ROUND(I195*H195,2)</f>
        <v>0</v>
      </c>
      <c r="BL195" s="19" t="s">
        <v>168</v>
      </c>
      <c r="BM195" s="217" t="s">
        <v>838</v>
      </c>
    </row>
    <row r="196" s="2" customFormat="1">
      <c r="A196" s="40"/>
      <c r="B196" s="41"/>
      <c r="C196" s="42"/>
      <c r="D196" s="226" t="s">
        <v>181</v>
      </c>
      <c r="E196" s="42"/>
      <c r="F196" s="257" t="s">
        <v>839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181</v>
      </c>
      <c r="AU196" s="19" t="s">
        <v>87</v>
      </c>
    </row>
    <row r="197" s="2" customFormat="1" ht="16.5" customHeight="1">
      <c r="A197" s="40"/>
      <c r="B197" s="41"/>
      <c r="C197" s="247" t="s">
        <v>506</v>
      </c>
      <c r="D197" s="247" t="s">
        <v>176</v>
      </c>
      <c r="E197" s="248" t="s">
        <v>840</v>
      </c>
      <c r="F197" s="249" t="s">
        <v>841</v>
      </c>
      <c r="G197" s="250" t="s">
        <v>636</v>
      </c>
      <c r="H197" s="251">
        <v>5</v>
      </c>
      <c r="I197" s="252"/>
      <c r="J197" s="253">
        <f>ROUND(I197*H197,2)</f>
        <v>0</v>
      </c>
      <c r="K197" s="249" t="s">
        <v>21</v>
      </c>
      <c r="L197" s="254"/>
      <c r="M197" s="255" t="s">
        <v>21</v>
      </c>
      <c r="N197" s="256" t="s">
        <v>48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179</v>
      </c>
      <c r="AT197" s="217" t="s">
        <v>176</v>
      </c>
      <c r="AU197" s="217" t="s">
        <v>87</v>
      </c>
      <c r="AY197" s="19" t="s">
        <v>161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85</v>
      </c>
      <c r="BK197" s="218">
        <f>ROUND(I197*H197,2)</f>
        <v>0</v>
      </c>
      <c r="BL197" s="19" t="s">
        <v>168</v>
      </c>
      <c r="BM197" s="217" t="s">
        <v>842</v>
      </c>
    </row>
    <row r="198" s="2" customFormat="1">
      <c r="A198" s="40"/>
      <c r="B198" s="41"/>
      <c r="C198" s="42"/>
      <c r="D198" s="226" t="s">
        <v>181</v>
      </c>
      <c r="E198" s="42"/>
      <c r="F198" s="257" t="s">
        <v>843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181</v>
      </c>
      <c r="AU198" s="19" t="s">
        <v>87</v>
      </c>
    </row>
    <row r="199" s="2" customFormat="1" ht="16.5" customHeight="1">
      <c r="A199" s="40"/>
      <c r="B199" s="41"/>
      <c r="C199" s="247" t="s">
        <v>512</v>
      </c>
      <c r="D199" s="247" t="s">
        <v>176</v>
      </c>
      <c r="E199" s="248" t="s">
        <v>844</v>
      </c>
      <c r="F199" s="249" t="s">
        <v>845</v>
      </c>
      <c r="G199" s="250" t="s">
        <v>636</v>
      </c>
      <c r="H199" s="251">
        <v>5</v>
      </c>
      <c r="I199" s="252"/>
      <c r="J199" s="253">
        <f>ROUND(I199*H199,2)</f>
        <v>0</v>
      </c>
      <c r="K199" s="249" t="s">
        <v>21</v>
      </c>
      <c r="L199" s="254"/>
      <c r="M199" s="255" t="s">
        <v>21</v>
      </c>
      <c r="N199" s="256" t="s">
        <v>48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179</v>
      </c>
      <c r="AT199" s="217" t="s">
        <v>176</v>
      </c>
      <c r="AU199" s="217" t="s">
        <v>87</v>
      </c>
      <c r="AY199" s="19" t="s">
        <v>161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85</v>
      </c>
      <c r="BK199" s="218">
        <f>ROUND(I199*H199,2)</f>
        <v>0</v>
      </c>
      <c r="BL199" s="19" t="s">
        <v>168</v>
      </c>
      <c r="BM199" s="217" t="s">
        <v>846</v>
      </c>
    </row>
    <row r="200" s="2" customFormat="1">
      <c r="A200" s="40"/>
      <c r="B200" s="41"/>
      <c r="C200" s="42"/>
      <c r="D200" s="226" t="s">
        <v>181</v>
      </c>
      <c r="E200" s="42"/>
      <c r="F200" s="257" t="s">
        <v>847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181</v>
      </c>
      <c r="AU200" s="19" t="s">
        <v>87</v>
      </c>
    </row>
    <row r="201" s="2" customFormat="1" ht="16.5" customHeight="1">
      <c r="A201" s="40"/>
      <c r="B201" s="41"/>
      <c r="C201" s="247" t="s">
        <v>519</v>
      </c>
      <c r="D201" s="247" t="s">
        <v>176</v>
      </c>
      <c r="E201" s="248" t="s">
        <v>848</v>
      </c>
      <c r="F201" s="249" t="s">
        <v>849</v>
      </c>
      <c r="G201" s="250" t="s">
        <v>636</v>
      </c>
      <c r="H201" s="251">
        <v>8</v>
      </c>
      <c r="I201" s="252"/>
      <c r="J201" s="253">
        <f>ROUND(I201*H201,2)</f>
        <v>0</v>
      </c>
      <c r="K201" s="249" t="s">
        <v>21</v>
      </c>
      <c r="L201" s="254"/>
      <c r="M201" s="255" t="s">
        <v>21</v>
      </c>
      <c r="N201" s="256" t="s">
        <v>48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179</v>
      </c>
      <c r="AT201" s="217" t="s">
        <v>176</v>
      </c>
      <c r="AU201" s="217" t="s">
        <v>87</v>
      </c>
      <c r="AY201" s="19" t="s">
        <v>161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85</v>
      </c>
      <c r="BK201" s="218">
        <f>ROUND(I201*H201,2)</f>
        <v>0</v>
      </c>
      <c r="BL201" s="19" t="s">
        <v>168</v>
      </c>
      <c r="BM201" s="217" t="s">
        <v>850</v>
      </c>
    </row>
    <row r="202" s="2" customFormat="1">
      <c r="A202" s="40"/>
      <c r="B202" s="41"/>
      <c r="C202" s="42"/>
      <c r="D202" s="226" t="s">
        <v>181</v>
      </c>
      <c r="E202" s="42"/>
      <c r="F202" s="257" t="s">
        <v>851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181</v>
      </c>
      <c r="AU202" s="19" t="s">
        <v>87</v>
      </c>
    </row>
    <row r="203" s="2" customFormat="1" ht="16.5" customHeight="1">
      <c r="A203" s="40"/>
      <c r="B203" s="41"/>
      <c r="C203" s="247" t="s">
        <v>525</v>
      </c>
      <c r="D203" s="247" t="s">
        <v>176</v>
      </c>
      <c r="E203" s="248" t="s">
        <v>852</v>
      </c>
      <c r="F203" s="249" t="s">
        <v>853</v>
      </c>
      <c r="G203" s="250" t="s">
        <v>636</v>
      </c>
      <c r="H203" s="251">
        <v>1</v>
      </c>
      <c r="I203" s="252"/>
      <c r="J203" s="253">
        <f>ROUND(I203*H203,2)</f>
        <v>0</v>
      </c>
      <c r="K203" s="249" t="s">
        <v>21</v>
      </c>
      <c r="L203" s="254"/>
      <c r="M203" s="255" t="s">
        <v>21</v>
      </c>
      <c r="N203" s="256" t="s">
        <v>48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179</v>
      </c>
      <c r="AT203" s="217" t="s">
        <v>176</v>
      </c>
      <c r="AU203" s="217" t="s">
        <v>87</v>
      </c>
      <c r="AY203" s="19" t="s">
        <v>161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85</v>
      </c>
      <c r="BK203" s="218">
        <f>ROUND(I203*H203,2)</f>
        <v>0</v>
      </c>
      <c r="BL203" s="19" t="s">
        <v>168</v>
      </c>
      <c r="BM203" s="217" t="s">
        <v>854</v>
      </c>
    </row>
    <row r="204" s="2" customFormat="1">
      <c r="A204" s="40"/>
      <c r="B204" s="41"/>
      <c r="C204" s="42"/>
      <c r="D204" s="226" t="s">
        <v>181</v>
      </c>
      <c r="E204" s="42"/>
      <c r="F204" s="257" t="s">
        <v>855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181</v>
      </c>
      <c r="AU204" s="19" t="s">
        <v>87</v>
      </c>
    </row>
    <row r="205" s="2" customFormat="1" ht="16.5" customHeight="1">
      <c r="A205" s="40"/>
      <c r="B205" s="41"/>
      <c r="C205" s="247" t="s">
        <v>529</v>
      </c>
      <c r="D205" s="247" t="s">
        <v>176</v>
      </c>
      <c r="E205" s="248" t="s">
        <v>856</v>
      </c>
      <c r="F205" s="249" t="s">
        <v>857</v>
      </c>
      <c r="G205" s="250" t="s">
        <v>636</v>
      </c>
      <c r="H205" s="251">
        <v>8</v>
      </c>
      <c r="I205" s="252"/>
      <c r="J205" s="253">
        <f>ROUND(I205*H205,2)</f>
        <v>0</v>
      </c>
      <c r="K205" s="249" t="s">
        <v>21</v>
      </c>
      <c r="L205" s="254"/>
      <c r="M205" s="255" t="s">
        <v>21</v>
      </c>
      <c r="N205" s="256" t="s">
        <v>48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179</v>
      </c>
      <c r="AT205" s="217" t="s">
        <v>176</v>
      </c>
      <c r="AU205" s="217" t="s">
        <v>87</v>
      </c>
      <c r="AY205" s="19" t="s">
        <v>161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85</v>
      </c>
      <c r="BK205" s="218">
        <f>ROUND(I205*H205,2)</f>
        <v>0</v>
      </c>
      <c r="BL205" s="19" t="s">
        <v>168</v>
      </c>
      <c r="BM205" s="217" t="s">
        <v>858</v>
      </c>
    </row>
    <row r="206" s="2" customFormat="1">
      <c r="A206" s="40"/>
      <c r="B206" s="41"/>
      <c r="C206" s="42"/>
      <c r="D206" s="226" t="s">
        <v>181</v>
      </c>
      <c r="E206" s="42"/>
      <c r="F206" s="257" t="s">
        <v>859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181</v>
      </c>
      <c r="AU206" s="19" t="s">
        <v>87</v>
      </c>
    </row>
    <row r="207" s="2" customFormat="1" ht="16.5" customHeight="1">
      <c r="A207" s="40"/>
      <c r="B207" s="41"/>
      <c r="C207" s="247" t="s">
        <v>534</v>
      </c>
      <c r="D207" s="247" t="s">
        <v>176</v>
      </c>
      <c r="E207" s="248" t="s">
        <v>860</v>
      </c>
      <c r="F207" s="249" t="s">
        <v>861</v>
      </c>
      <c r="G207" s="250" t="s">
        <v>636</v>
      </c>
      <c r="H207" s="251">
        <v>9</v>
      </c>
      <c r="I207" s="252"/>
      <c r="J207" s="253">
        <f>ROUND(I207*H207,2)</f>
        <v>0</v>
      </c>
      <c r="K207" s="249" t="s">
        <v>21</v>
      </c>
      <c r="L207" s="254"/>
      <c r="M207" s="255" t="s">
        <v>21</v>
      </c>
      <c r="N207" s="256" t="s">
        <v>48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179</v>
      </c>
      <c r="AT207" s="217" t="s">
        <v>176</v>
      </c>
      <c r="AU207" s="217" t="s">
        <v>87</v>
      </c>
      <c r="AY207" s="19" t="s">
        <v>161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85</v>
      </c>
      <c r="BK207" s="218">
        <f>ROUND(I207*H207,2)</f>
        <v>0</v>
      </c>
      <c r="BL207" s="19" t="s">
        <v>168</v>
      </c>
      <c r="BM207" s="217" t="s">
        <v>862</v>
      </c>
    </row>
    <row r="208" s="2" customFormat="1">
      <c r="A208" s="40"/>
      <c r="B208" s="41"/>
      <c r="C208" s="42"/>
      <c r="D208" s="226" t="s">
        <v>181</v>
      </c>
      <c r="E208" s="42"/>
      <c r="F208" s="257" t="s">
        <v>863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181</v>
      </c>
      <c r="AU208" s="19" t="s">
        <v>87</v>
      </c>
    </row>
    <row r="209" s="2" customFormat="1" ht="16.5" customHeight="1">
      <c r="A209" s="40"/>
      <c r="B209" s="41"/>
      <c r="C209" s="247" t="s">
        <v>541</v>
      </c>
      <c r="D209" s="247" t="s">
        <v>176</v>
      </c>
      <c r="E209" s="248" t="s">
        <v>864</v>
      </c>
      <c r="F209" s="249" t="s">
        <v>865</v>
      </c>
      <c r="G209" s="250" t="s">
        <v>636</v>
      </c>
      <c r="H209" s="251">
        <v>1</v>
      </c>
      <c r="I209" s="252"/>
      <c r="J209" s="253">
        <f>ROUND(I209*H209,2)</f>
        <v>0</v>
      </c>
      <c r="K209" s="249" t="s">
        <v>21</v>
      </c>
      <c r="L209" s="254"/>
      <c r="M209" s="255" t="s">
        <v>21</v>
      </c>
      <c r="N209" s="256" t="s">
        <v>48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179</v>
      </c>
      <c r="AT209" s="217" t="s">
        <v>176</v>
      </c>
      <c r="AU209" s="217" t="s">
        <v>87</v>
      </c>
      <c r="AY209" s="19" t="s">
        <v>161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85</v>
      </c>
      <c r="BK209" s="218">
        <f>ROUND(I209*H209,2)</f>
        <v>0</v>
      </c>
      <c r="BL209" s="19" t="s">
        <v>168</v>
      </c>
      <c r="BM209" s="217" t="s">
        <v>866</v>
      </c>
    </row>
    <row r="210" s="2" customFormat="1">
      <c r="A210" s="40"/>
      <c r="B210" s="41"/>
      <c r="C210" s="42"/>
      <c r="D210" s="226" t="s">
        <v>181</v>
      </c>
      <c r="E210" s="42"/>
      <c r="F210" s="257" t="s">
        <v>867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181</v>
      </c>
      <c r="AU210" s="19" t="s">
        <v>87</v>
      </c>
    </row>
    <row r="211" s="2" customFormat="1" ht="16.5" customHeight="1">
      <c r="A211" s="40"/>
      <c r="B211" s="41"/>
      <c r="C211" s="247" t="s">
        <v>546</v>
      </c>
      <c r="D211" s="247" t="s">
        <v>176</v>
      </c>
      <c r="E211" s="248" t="s">
        <v>868</v>
      </c>
      <c r="F211" s="249" t="s">
        <v>869</v>
      </c>
      <c r="G211" s="250" t="s">
        <v>636</v>
      </c>
      <c r="H211" s="251">
        <v>9</v>
      </c>
      <c r="I211" s="252"/>
      <c r="J211" s="253">
        <f>ROUND(I211*H211,2)</f>
        <v>0</v>
      </c>
      <c r="K211" s="249" t="s">
        <v>21</v>
      </c>
      <c r="L211" s="254"/>
      <c r="M211" s="255" t="s">
        <v>21</v>
      </c>
      <c r="N211" s="256" t="s">
        <v>48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179</v>
      </c>
      <c r="AT211" s="217" t="s">
        <v>176</v>
      </c>
      <c r="AU211" s="217" t="s">
        <v>87</v>
      </c>
      <c r="AY211" s="19" t="s">
        <v>161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85</v>
      </c>
      <c r="BK211" s="218">
        <f>ROUND(I211*H211,2)</f>
        <v>0</v>
      </c>
      <c r="BL211" s="19" t="s">
        <v>168</v>
      </c>
      <c r="BM211" s="217" t="s">
        <v>870</v>
      </c>
    </row>
    <row r="212" s="2" customFormat="1">
      <c r="A212" s="40"/>
      <c r="B212" s="41"/>
      <c r="C212" s="42"/>
      <c r="D212" s="226" t="s">
        <v>181</v>
      </c>
      <c r="E212" s="42"/>
      <c r="F212" s="257" t="s">
        <v>871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181</v>
      </c>
      <c r="AU212" s="19" t="s">
        <v>87</v>
      </c>
    </row>
    <row r="213" s="2" customFormat="1" ht="16.5" customHeight="1">
      <c r="A213" s="40"/>
      <c r="B213" s="41"/>
      <c r="C213" s="247" t="s">
        <v>552</v>
      </c>
      <c r="D213" s="247" t="s">
        <v>176</v>
      </c>
      <c r="E213" s="248" t="s">
        <v>872</v>
      </c>
      <c r="F213" s="249" t="s">
        <v>873</v>
      </c>
      <c r="G213" s="250" t="s">
        <v>636</v>
      </c>
      <c r="H213" s="251">
        <v>1</v>
      </c>
      <c r="I213" s="252"/>
      <c r="J213" s="253">
        <f>ROUND(I213*H213,2)</f>
        <v>0</v>
      </c>
      <c r="K213" s="249" t="s">
        <v>21</v>
      </c>
      <c r="L213" s="254"/>
      <c r="M213" s="255" t="s">
        <v>21</v>
      </c>
      <c r="N213" s="256" t="s">
        <v>48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179</v>
      </c>
      <c r="AT213" s="217" t="s">
        <v>176</v>
      </c>
      <c r="AU213" s="217" t="s">
        <v>87</v>
      </c>
      <c r="AY213" s="19" t="s">
        <v>161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85</v>
      </c>
      <c r="BK213" s="218">
        <f>ROUND(I213*H213,2)</f>
        <v>0</v>
      </c>
      <c r="BL213" s="19" t="s">
        <v>168</v>
      </c>
      <c r="BM213" s="217" t="s">
        <v>874</v>
      </c>
    </row>
    <row r="214" s="2" customFormat="1" ht="16.5" customHeight="1">
      <c r="A214" s="40"/>
      <c r="B214" s="41"/>
      <c r="C214" s="247" t="s">
        <v>558</v>
      </c>
      <c r="D214" s="247" t="s">
        <v>176</v>
      </c>
      <c r="E214" s="248" t="s">
        <v>875</v>
      </c>
      <c r="F214" s="249" t="s">
        <v>876</v>
      </c>
      <c r="G214" s="250" t="s">
        <v>636</v>
      </c>
      <c r="H214" s="251">
        <v>17</v>
      </c>
      <c r="I214" s="252"/>
      <c r="J214" s="253">
        <f>ROUND(I214*H214,2)</f>
        <v>0</v>
      </c>
      <c r="K214" s="249" t="s">
        <v>21</v>
      </c>
      <c r="L214" s="254"/>
      <c r="M214" s="255" t="s">
        <v>21</v>
      </c>
      <c r="N214" s="256" t="s">
        <v>48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179</v>
      </c>
      <c r="AT214" s="217" t="s">
        <v>176</v>
      </c>
      <c r="AU214" s="217" t="s">
        <v>87</v>
      </c>
      <c r="AY214" s="19" t="s">
        <v>161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85</v>
      </c>
      <c r="BK214" s="218">
        <f>ROUND(I214*H214,2)</f>
        <v>0</v>
      </c>
      <c r="BL214" s="19" t="s">
        <v>168</v>
      </c>
      <c r="BM214" s="217" t="s">
        <v>877</v>
      </c>
    </row>
    <row r="215" s="2" customFormat="1">
      <c r="A215" s="40"/>
      <c r="B215" s="41"/>
      <c r="C215" s="42"/>
      <c r="D215" s="226" t="s">
        <v>181</v>
      </c>
      <c r="E215" s="42"/>
      <c r="F215" s="257" t="s">
        <v>878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181</v>
      </c>
      <c r="AU215" s="19" t="s">
        <v>87</v>
      </c>
    </row>
    <row r="216" s="2" customFormat="1" ht="16.5" customHeight="1">
      <c r="A216" s="40"/>
      <c r="B216" s="41"/>
      <c r="C216" s="247" t="s">
        <v>564</v>
      </c>
      <c r="D216" s="247" t="s">
        <v>176</v>
      </c>
      <c r="E216" s="248" t="s">
        <v>879</v>
      </c>
      <c r="F216" s="249" t="s">
        <v>880</v>
      </c>
      <c r="G216" s="250" t="s">
        <v>636</v>
      </c>
      <c r="H216" s="251">
        <v>9</v>
      </c>
      <c r="I216" s="252"/>
      <c r="J216" s="253">
        <f>ROUND(I216*H216,2)</f>
        <v>0</v>
      </c>
      <c r="K216" s="249" t="s">
        <v>21</v>
      </c>
      <c r="L216" s="254"/>
      <c r="M216" s="255" t="s">
        <v>21</v>
      </c>
      <c r="N216" s="256" t="s">
        <v>48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179</v>
      </c>
      <c r="AT216" s="217" t="s">
        <v>176</v>
      </c>
      <c r="AU216" s="217" t="s">
        <v>87</v>
      </c>
      <c r="AY216" s="19" t="s">
        <v>161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85</v>
      </c>
      <c r="BK216" s="218">
        <f>ROUND(I216*H216,2)</f>
        <v>0</v>
      </c>
      <c r="BL216" s="19" t="s">
        <v>168</v>
      </c>
      <c r="BM216" s="217" t="s">
        <v>881</v>
      </c>
    </row>
    <row r="217" s="2" customFormat="1">
      <c r="A217" s="40"/>
      <c r="B217" s="41"/>
      <c r="C217" s="42"/>
      <c r="D217" s="226" t="s">
        <v>181</v>
      </c>
      <c r="E217" s="42"/>
      <c r="F217" s="257" t="s">
        <v>882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181</v>
      </c>
      <c r="AU217" s="19" t="s">
        <v>87</v>
      </c>
    </row>
    <row r="218" s="2" customFormat="1" ht="16.5" customHeight="1">
      <c r="A218" s="40"/>
      <c r="B218" s="41"/>
      <c r="C218" s="247" t="s">
        <v>569</v>
      </c>
      <c r="D218" s="247" t="s">
        <v>176</v>
      </c>
      <c r="E218" s="248" t="s">
        <v>883</v>
      </c>
      <c r="F218" s="249" t="s">
        <v>884</v>
      </c>
      <c r="G218" s="250" t="s">
        <v>636</v>
      </c>
      <c r="H218" s="251">
        <v>1</v>
      </c>
      <c r="I218" s="252"/>
      <c r="J218" s="253">
        <f>ROUND(I218*H218,2)</f>
        <v>0</v>
      </c>
      <c r="K218" s="249" t="s">
        <v>21</v>
      </c>
      <c r="L218" s="254"/>
      <c r="M218" s="255" t="s">
        <v>21</v>
      </c>
      <c r="N218" s="256" t="s">
        <v>48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179</v>
      </c>
      <c r="AT218" s="217" t="s">
        <v>176</v>
      </c>
      <c r="AU218" s="217" t="s">
        <v>87</v>
      </c>
      <c r="AY218" s="19" t="s">
        <v>161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85</v>
      </c>
      <c r="BK218" s="218">
        <f>ROUND(I218*H218,2)</f>
        <v>0</v>
      </c>
      <c r="BL218" s="19" t="s">
        <v>168</v>
      </c>
      <c r="BM218" s="217" t="s">
        <v>885</v>
      </c>
    </row>
    <row r="219" s="2" customFormat="1">
      <c r="A219" s="40"/>
      <c r="B219" s="41"/>
      <c r="C219" s="42"/>
      <c r="D219" s="226" t="s">
        <v>181</v>
      </c>
      <c r="E219" s="42"/>
      <c r="F219" s="257" t="s">
        <v>886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181</v>
      </c>
      <c r="AU219" s="19" t="s">
        <v>87</v>
      </c>
    </row>
    <row r="220" s="2" customFormat="1" ht="16.5" customHeight="1">
      <c r="A220" s="40"/>
      <c r="B220" s="41"/>
      <c r="C220" s="247" t="s">
        <v>577</v>
      </c>
      <c r="D220" s="247" t="s">
        <v>176</v>
      </c>
      <c r="E220" s="248" t="s">
        <v>887</v>
      </c>
      <c r="F220" s="249" t="s">
        <v>888</v>
      </c>
      <c r="G220" s="250" t="s">
        <v>636</v>
      </c>
      <c r="H220" s="251">
        <v>1</v>
      </c>
      <c r="I220" s="252"/>
      <c r="J220" s="253">
        <f>ROUND(I220*H220,2)</f>
        <v>0</v>
      </c>
      <c r="K220" s="249" t="s">
        <v>21</v>
      </c>
      <c r="L220" s="254"/>
      <c r="M220" s="255" t="s">
        <v>21</v>
      </c>
      <c r="N220" s="256" t="s">
        <v>48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179</v>
      </c>
      <c r="AT220" s="217" t="s">
        <v>176</v>
      </c>
      <c r="AU220" s="217" t="s">
        <v>87</v>
      </c>
      <c r="AY220" s="19" t="s">
        <v>161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85</v>
      </c>
      <c r="BK220" s="218">
        <f>ROUND(I220*H220,2)</f>
        <v>0</v>
      </c>
      <c r="BL220" s="19" t="s">
        <v>168</v>
      </c>
      <c r="BM220" s="217" t="s">
        <v>889</v>
      </c>
    </row>
    <row r="221" s="2" customFormat="1">
      <c r="A221" s="40"/>
      <c r="B221" s="41"/>
      <c r="C221" s="42"/>
      <c r="D221" s="226" t="s">
        <v>181</v>
      </c>
      <c r="E221" s="42"/>
      <c r="F221" s="257" t="s">
        <v>890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181</v>
      </c>
      <c r="AU221" s="19" t="s">
        <v>87</v>
      </c>
    </row>
    <row r="222" s="2" customFormat="1" ht="16.5" customHeight="1">
      <c r="A222" s="40"/>
      <c r="B222" s="41"/>
      <c r="C222" s="247" t="s">
        <v>583</v>
      </c>
      <c r="D222" s="247" t="s">
        <v>176</v>
      </c>
      <c r="E222" s="248" t="s">
        <v>891</v>
      </c>
      <c r="F222" s="249" t="s">
        <v>892</v>
      </c>
      <c r="G222" s="250" t="s">
        <v>636</v>
      </c>
      <c r="H222" s="251">
        <v>1</v>
      </c>
      <c r="I222" s="252"/>
      <c r="J222" s="253">
        <f>ROUND(I222*H222,2)</f>
        <v>0</v>
      </c>
      <c r="K222" s="249" t="s">
        <v>21</v>
      </c>
      <c r="L222" s="254"/>
      <c r="M222" s="255" t="s">
        <v>21</v>
      </c>
      <c r="N222" s="256" t="s">
        <v>48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179</v>
      </c>
      <c r="AT222" s="217" t="s">
        <v>176</v>
      </c>
      <c r="AU222" s="217" t="s">
        <v>87</v>
      </c>
      <c r="AY222" s="19" t="s">
        <v>161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85</v>
      </c>
      <c r="BK222" s="218">
        <f>ROUND(I222*H222,2)</f>
        <v>0</v>
      </c>
      <c r="BL222" s="19" t="s">
        <v>168</v>
      </c>
      <c r="BM222" s="217" t="s">
        <v>893</v>
      </c>
    </row>
    <row r="223" s="2" customFormat="1">
      <c r="A223" s="40"/>
      <c r="B223" s="41"/>
      <c r="C223" s="42"/>
      <c r="D223" s="226" t="s">
        <v>181</v>
      </c>
      <c r="E223" s="42"/>
      <c r="F223" s="257" t="s">
        <v>894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181</v>
      </c>
      <c r="AU223" s="19" t="s">
        <v>87</v>
      </c>
    </row>
    <row r="224" s="2" customFormat="1" ht="16.5" customHeight="1">
      <c r="A224" s="40"/>
      <c r="B224" s="41"/>
      <c r="C224" s="247" t="s">
        <v>588</v>
      </c>
      <c r="D224" s="247" t="s">
        <v>176</v>
      </c>
      <c r="E224" s="248" t="s">
        <v>895</v>
      </c>
      <c r="F224" s="249" t="s">
        <v>896</v>
      </c>
      <c r="G224" s="250" t="s">
        <v>636</v>
      </c>
      <c r="H224" s="251">
        <v>1</v>
      </c>
      <c r="I224" s="252"/>
      <c r="J224" s="253">
        <f>ROUND(I224*H224,2)</f>
        <v>0</v>
      </c>
      <c r="K224" s="249" t="s">
        <v>21</v>
      </c>
      <c r="L224" s="254"/>
      <c r="M224" s="255" t="s">
        <v>21</v>
      </c>
      <c r="N224" s="256" t="s">
        <v>48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179</v>
      </c>
      <c r="AT224" s="217" t="s">
        <v>176</v>
      </c>
      <c r="AU224" s="217" t="s">
        <v>87</v>
      </c>
      <c r="AY224" s="19" t="s">
        <v>161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85</v>
      </c>
      <c r="BK224" s="218">
        <f>ROUND(I224*H224,2)</f>
        <v>0</v>
      </c>
      <c r="BL224" s="19" t="s">
        <v>168</v>
      </c>
      <c r="BM224" s="217" t="s">
        <v>897</v>
      </c>
    </row>
    <row r="225" s="2" customFormat="1">
      <c r="A225" s="40"/>
      <c r="B225" s="41"/>
      <c r="C225" s="42"/>
      <c r="D225" s="226" t="s">
        <v>181</v>
      </c>
      <c r="E225" s="42"/>
      <c r="F225" s="257" t="s">
        <v>898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181</v>
      </c>
      <c r="AU225" s="19" t="s">
        <v>87</v>
      </c>
    </row>
    <row r="226" s="2" customFormat="1" ht="16.5" customHeight="1">
      <c r="A226" s="40"/>
      <c r="B226" s="41"/>
      <c r="C226" s="247" t="s">
        <v>594</v>
      </c>
      <c r="D226" s="247" t="s">
        <v>176</v>
      </c>
      <c r="E226" s="248" t="s">
        <v>899</v>
      </c>
      <c r="F226" s="249" t="s">
        <v>900</v>
      </c>
      <c r="G226" s="250" t="s">
        <v>636</v>
      </c>
      <c r="H226" s="251">
        <v>1</v>
      </c>
      <c r="I226" s="252"/>
      <c r="J226" s="253">
        <f>ROUND(I226*H226,2)</f>
        <v>0</v>
      </c>
      <c r="K226" s="249" t="s">
        <v>21</v>
      </c>
      <c r="L226" s="254"/>
      <c r="M226" s="255" t="s">
        <v>21</v>
      </c>
      <c r="N226" s="256" t="s">
        <v>48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179</v>
      </c>
      <c r="AT226" s="217" t="s">
        <v>176</v>
      </c>
      <c r="AU226" s="217" t="s">
        <v>87</v>
      </c>
      <c r="AY226" s="19" t="s">
        <v>161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85</v>
      </c>
      <c r="BK226" s="218">
        <f>ROUND(I226*H226,2)</f>
        <v>0</v>
      </c>
      <c r="BL226" s="19" t="s">
        <v>168</v>
      </c>
      <c r="BM226" s="217" t="s">
        <v>901</v>
      </c>
    </row>
    <row r="227" s="2" customFormat="1" ht="16.5" customHeight="1">
      <c r="A227" s="40"/>
      <c r="B227" s="41"/>
      <c r="C227" s="247" t="s">
        <v>902</v>
      </c>
      <c r="D227" s="247" t="s">
        <v>176</v>
      </c>
      <c r="E227" s="248" t="s">
        <v>903</v>
      </c>
      <c r="F227" s="249" t="s">
        <v>904</v>
      </c>
      <c r="G227" s="250" t="s">
        <v>636</v>
      </c>
      <c r="H227" s="251">
        <v>1</v>
      </c>
      <c r="I227" s="252"/>
      <c r="J227" s="253">
        <f>ROUND(I227*H227,2)</f>
        <v>0</v>
      </c>
      <c r="K227" s="249" t="s">
        <v>21</v>
      </c>
      <c r="L227" s="254"/>
      <c r="M227" s="255" t="s">
        <v>21</v>
      </c>
      <c r="N227" s="256" t="s">
        <v>48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179</v>
      </c>
      <c r="AT227" s="217" t="s">
        <v>176</v>
      </c>
      <c r="AU227" s="217" t="s">
        <v>87</v>
      </c>
      <c r="AY227" s="19" t="s">
        <v>161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85</v>
      </c>
      <c r="BK227" s="218">
        <f>ROUND(I227*H227,2)</f>
        <v>0</v>
      </c>
      <c r="BL227" s="19" t="s">
        <v>168</v>
      </c>
      <c r="BM227" s="217" t="s">
        <v>905</v>
      </c>
    </row>
    <row r="228" s="2" customFormat="1" ht="16.5" customHeight="1">
      <c r="A228" s="40"/>
      <c r="B228" s="41"/>
      <c r="C228" s="247" t="s">
        <v>906</v>
      </c>
      <c r="D228" s="247" t="s">
        <v>176</v>
      </c>
      <c r="E228" s="248" t="s">
        <v>907</v>
      </c>
      <c r="F228" s="249" t="s">
        <v>904</v>
      </c>
      <c r="G228" s="250" t="s">
        <v>636</v>
      </c>
      <c r="H228" s="251">
        <v>1</v>
      </c>
      <c r="I228" s="252"/>
      <c r="J228" s="253">
        <f>ROUND(I228*H228,2)</f>
        <v>0</v>
      </c>
      <c r="K228" s="249" t="s">
        <v>21</v>
      </c>
      <c r="L228" s="254"/>
      <c r="M228" s="255" t="s">
        <v>21</v>
      </c>
      <c r="N228" s="256" t="s">
        <v>48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179</v>
      </c>
      <c r="AT228" s="217" t="s">
        <v>176</v>
      </c>
      <c r="AU228" s="217" t="s">
        <v>87</v>
      </c>
      <c r="AY228" s="19" t="s">
        <v>161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85</v>
      </c>
      <c r="BK228" s="218">
        <f>ROUND(I228*H228,2)</f>
        <v>0</v>
      </c>
      <c r="BL228" s="19" t="s">
        <v>168</v>
      </c>
      <c r="BM228" s="217" t="s">
        <v>908</v>
      </c>
    </row>
    <row r="229" s="2" customFormat="1" ht="16.5" customHeight="1">
      <c r="A229" s="40"/>
      <c r="B229" s="41"/>
      <c r="C229" s="247" t="s">
        <v>909</v>
      </c>
      <c r="D229" s="247" t="s">
        <v>176</v>
      </c>
      <c r="E229" s="248" t="s">
        <v>910</v>
      </c>
      <c r="F229" s="249" t="s">
        <v>911</v>
      </c>
      <c r="G229" s="250" t="s">
        <v>636</v>
      </c>
      <c r="H229" s="251">
        <v>1</v>
      </c>
      <c r="I229" s="252"/>
      <c r="J229" s="253">
        <f>ROUND(I229*H229,2)</f>
        <v>0</v>
      </c>
      <c r="K229" s="249" t="s">
        <v>21</v>
      </c>
      <c r="L229" s="254"/>
      <c r="M229" s="255" t="s">
        <v>21</v>
      </c>
      <c r="N229" s="256" t="s">
        <v>48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179</v>
      </c>
      <c r="AT229" s="217" t="s">
        <v>176</v>
      </c>
      <c r="AU229" s="217" t="s">
        <v>87</v>
      </c>
      <c r="AY229" s="19" t="s">
        <v>161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85</v>
      </c>
      <c r="BK229" s="218">
        <f>ROUND(I229*H229,2)</f>
        <v>0</v>
      </c>
      <c r="BL229" s="19" t="s">
        <v>168</v>
      </c>
      <c r="BM229" s="217" t="s">
        <v>912</v>
      </c>
    </row>
    <row r="230" s="2" customFormat="1" ht="16.5" customHeight="1">
      <c r="A230" s="40"/>
      <c r="B230" s="41"/>
      <c r="C230" s="247" t="s">
        <v>913</v>
      </c>
      <c r="D230" s="247" t="s">
        <v>176</v>
      </c>
      <c r="E230" s="248" t="s">
        <v>914</v>
      </c>
      <c r="F230" s="249" t="s">
        <v>915</v>
      </c>
      <c r="G230" s="250" t="s">
        <v>636</v>
      </c>
      <c r="H230" s="251">
        <v>1</v>
      </c>
      <c r="I230" s="252"/>
      <c r="J230" s="253">
        <f>ROUND(I230*H230,2)</f>
        <v>0</v>
      </c>
      <c r="K230" s="249" t="s">
        <v>21</v>
      </c>
      <c r="L230" s="254"/>
      <c r="M230" s="269" t="s">
        <v>21</v>
      </c>
      <c r="N230" s="270" t="s">
        <v>48</v>
      </c>
      <c r="O230" s="271"/>
      <c r="P230" s="272">
        <f>O230*H230</f>
        <v>0</v>
      </c>
      <c r="Q230" s="272">
        <v>0</v>
      </c>
      <c r="R230" s="272">
        <f>Q230*H230</f>
        <v>0</v>
      </c>
      <c r="S230" s="272">
        <v>0</v>
      </c>
      <c r="T230" s="273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179</v>
      </c>
      <c r="AT230" s="217" t="s">
        <v>176</v>
      </c>
      <c r="AU230" s="217" t="s">
        <v>87</v>
      </c>
      <c r="AY230" s="19" t="s">
        <v>161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85</v>
      </c>
      <c r="BK230" s="218">
        <f>ROUND(I230*H230,2)</f>
        <v>0</v>
      </c>
      <c r="BL230" s="19" t="s">
        <v>168</v>
      </c>
      <c r="BM230" s="217" t="s">
        <v>916</v>
      </c>
    </row>
    <row r="231" s="2" customFormat="1" ht="6.96" customHeight="1">
      <c r="A231" s="40"/>
      <c r="B231" s="61"/>
      <c r="C231" s="62"/>
      <c r="D231" s="62"/>
      <c r="E231" s="62"/>
      <c r="F231" s="62"/>
      <c r="G231" s="62"/>
      <c r="H231" s="62"/>
      <c r="I231" s="62"/>
      <c r="J231" s="62"/>
      <c r="K231" s="62"/>
      <c r="L231" s="46"/>
      <c r="M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</row>
  </sheetData>
  <sheetProtection sheet="1" autoFilter="0" formatColumns="0" formatRows="0" objects="1" scenarios="1" spinCount="100000" saltValue="Vr6fcT3x7Iw7i90gnY1xR2uWIcmRiJAJ4UjQOqKfG9/bOovznaLyIULE8ONL2/tZfpH9Rw8U+Jf1FuZH6AtKYw==" hashValue="wr6u/u5tdDqhr6pUVeLrCuyOM0u2CIAoN61tHGxmNajKBg0gXFUC5IKeHOr3atANwyq+LhwmmxKKT2zf6TZyZQ==" algorithmName="SHA-512" password="CC35"/>
  <autoFilter ref="C81:K23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ROUND((SUM(BE81:BE85)),  2)</f>
        <v>0</v>
      </c>
      <c r="G33" s="40"/>
      <c r="H33" s="40"/>
      <c r="I33" s="150">
        <v>0.20999999999999999</v>
      </c>
      <c r="J33" s="149">
        <f>ROUND(((SUM(BE81:BE85))*I33),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ROUND((SUM(BF81:BF85)),  2)</f>
        <v>0</v>
      </c>
      <c r="G34" s="40"/>
      <c r="H34" s="40"/>
      <c r="I34" s="150">
        <v>0.14999999999999999</v>
      </c>
      <c r="J34" s="149">
        <f>ROUND(((SUM(BF81:BF85))*I34),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ROUND((SUM(BG81:BG85)),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ROUND((SUM(BH81:BH85)),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ROUND((SUM(BI81:BI85)),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 02 - Stavidlový uzávěr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138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146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Jez Šargoun, Malá Voda - rekonstrukce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128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PS 02 - Stavidlový uzávěr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U Šargounského mlýna</v>
      </c>
      <c r="G75" s="42"/>
      <c r="H75" s="42"/>
      <c r="I75" s="34" t="s">
        <v>24</v>
      </c>
      <c r="J75" s="74" t="str">
        <f>IF(J12="","",J12)</f>
        <v>14. 4. 2021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26</v>
      </c>
      <c r="D77" s="42"/>
      <c r="E77" s="42"/>
      <c r="F77" s="29" t="str">
        <f>E15</f>
        <v>Povodí Moravy, státní podnik</v>
      </c>
      <c r="G77" s="42"/>
      <c r="H77" s="42"/>
      <c r="I77" s="34" t="s">
        <v>34</v>
      </c>
      <c r="J77" s="38" t="str">
        <f>E21</f>
        <v>HG Partner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32</v>
      </c>
      <c r="D78" s="42"/>
      <c r="E78" s="42"/>
      <c r="F78" s="29" t="str">
        <f>IF(E18="","",E18)</f>
        <v>Vyplň údaj</v>
      </c>
      <c r="G78" s="42"/>
      <c r="H78" s="42"/>
      <c r="I78" s="34" t="s">
        <v>39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147</v>
      </c>
      <c r="D80" s="182" t="s">
        <v>62</v>
      </c>
      <c r="E80" s="182" t="s">
        <v>58</v>
      </c>
      <c r="F80" s="182" t="s">
        <v>59</v>
      </c>
      <c r="G80" s="182" t="s">
        <v>148</v>
      </c>
      <c r="H80" s="182" t="s">
        <v>149</v>
      </c>
      <c r="I80" s="182" t="s">
        <v>150</v>
      </c>
      <c r="J80" s="182" t="s">
        <v>132</v>
      </c>
      <c r="K80" s="183" t="s">
        <v>151</v>
      </c>
      <c r="L80" s="184"/>
      <c r="M80" s="94" t="s">
        <v>21</v>
      </c>
      <c r="N80" s="95" t="s">
        <v>47</v>
      </c>
      <c r="O80" s="95" t="s">
        <v>152</v>
      </c>
      <c r="P80" s="95" t="s">
        <v>153</v>
      </c>
      <c r="Q80" s="95" t="s">
        <v>154</v>
      </c>
      <c r="R80" s="95" t="s">
        <v>155</v>
      </c>
      <c r="S80" s="95" t="s">
        <v>156</v>
      </c>
      <c r="T80" s="96" t="s">
        <v>157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158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76</v>
      </c>
      <c r="AU81" s="19" t="s">
        <v>133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76</v>
      </c>
      <c r="E82" s="193" t="s">
        <v>159</v>
      </c>
      <c r="F82" s="193" t="s">
        <v>160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85</v>
      </c>
      <c r="AT82" s="202" t="s">
        <v>76</v>
      </c>
      <c r="AU82" s="202" t="s">
        <v>77</v>
      </c>
      <c r="AY82" s="201" t="s">
        <v>161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76</v>
      </c>
      <c r="E83" s="204" t="s">
        <v>229</v>
      </c>
      <c r="F83" s="204" t="s">
        <v>377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SUM(P84:P85)</f>
        <v>0</v>
      </c>
      <c r="Q83" s="198"/>
      <c r="R83" s="199">
        <f>SUM(R84:R85)</f>
        <v>0</v>
      </c>
      <c r="S83" s="198"/>
      <c r="T83" s="200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85</v>
      </c>
      <c r="AT83" s="202" t="s">
        <v>76</v>
      </c>
      <c r="AU83" s="202" t="s">
        <v>85</v>
      </c>
      <c r="AY83" s="201" t="s">
        <v>161</v>
      </c>
      <c r="BK83" s="203">
        <f>SUM(BK84:BK85)</f>
        <v>0</v>
      </c>
    </row>
    <row r="84" s="2" customFormat="1" ht="16.5" customHeight="1">
      <c r="A84" s="40"/>
      <c r="B84" s="41"/>
      <c r="C84" s="206" t="s">
        <v>85</v>
      </c>
      <c r="D84" s="206" t="s">
        <v>163</v>
      </c>
      <c r="E84" s="207" t="s">
        <v>918</v>
      </c>
      <c r="F84" s="208" t="s">
        <v>919</v>
      </c>
      <c r="G84" s="209" t="s">
        <v>232</v>
      </c>
      <c r="H84" s="210">
        <v>1</v>
      </c>
      <c r="I84" s="211"/>
      <c r="J84" s="212">
        <f>ROUND(I84*H84,2)</f>
        <v>0</v>
      </c>
      <c r="K84" s="208" t="s">
        <v>21</v>
      </c>
      <c r="L84" s="46"/>
      <c r="M84" s="213" t="s">
        <v>21</v>
      </c>
      <c r="N84" s="214" t="s">
        <v>48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168</v>
      </c>
      <c r="AT84" s="217" t="s">
        <v>163</v>
      </c>
      <c r="AU84" s="217" t="s">
        <v>87</v>
      </c>
      <c r="AY84" s="19" t="s">
        <v>161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85</v>
      </c>
      <c r="BK84" s="218">
        <f>ROUND(I84*H84,2)</f>
        <v>0</v>
      </c>
      <c r="BL84" s="19" t="s">
        <v>168</v>
      </c>
      <c r="BM84" s="217" t="s">
        <v>920</v>
      </c>
    </row>
    <row r="85" s="2" customFormat="1">
      <c r="A85" s="40"/>
      <c r="B85" s="41"/>
      <c r="C85" s="42"/>
      <c r="D85" s="226" t="s">
        <v>181</v>
      </c>
      <c r="E85" s="42"/>
      <c r="F85" s="257" t="s">
        <v>921</v>
      </c>
      <c r="G85" s="42"/>
      <c r="H85" s="42"/>
      <c r="I85" s="221"/>
      <c r="J85" s="42"/>
      <c r="K85" s="42"/>
      <c r="L85" s="46"/>
      <c r="M85" s="274"/>
      <c r="N85" s="275"/>
      <c r="O85" s="271"/>
      <c r="P85" s="271"/>
      <c r="Q85" s="271"/>
      <c r="R85" s="271"/>
      <c r="S85" s="271"/>
      <c r="T85" s="276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181</v>
      </c>
      <c r="AU85" s="19" t="s">
        <v>87</v>
      </c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62"/>
      <c r="J86" s="62"/>
      <c r="K86" s="62"/>
      <c r="L86" s="46"/>
      <c r="M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</sheetData>
  <sheetProtection sheet="1" autoFilter="0" formatColumns="0" formatRows="0" objects="1" scenarios="1" spinCount="100000" saltValue="Gnlmf9yGhMxpI6piLL2kmo7VhfYbbjCOpZYTtoJW1sDehYgPzT28UeT1cdJZXXhkv3R+NM6z7c2GqjPpxnFgQg==" hashValue="kaEDaAKa9Q4QrPAn2HVjCobPZ5sZZT5levW87PJWLaCUl5sg9ovvbvzuDcfNq8F4IC6TsJ+3ZMbmp9sVK/zHZg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ROUND((SUM(BE86:BE282)),  2)</f>
        <v>0</v>
      </c>
      <c r="G33" s="40"/>
      <c r="H33" s="40"/>
      <c r="I33" s="150">
        <v>0.20999999999999999</v>
      </c>
      <c r="J33" s="149">
        <f>ROUND(((SUM(BE86:BE282))*I33),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ROUND((SUM(BF86:BF282)),  2)</f>
        <v>0</v>
      </c>
      <c r="G34" s="40"/>
      <c r="H34" s="40"/>
      <c r="I34" s="150">
        <v>0.14999999999999999</v>
      </c>
      <c r="J34" s="149">
        <f>ROUND(((SUM(BF86:BF282))*I34),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ROUND((SUM(BG86:BG282)),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ROUND((SUM(BH86:BH282)),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ROUND((SUM(BI86:BI282)),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01.1 - Jezové těleso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136</v>
      </c>
      <c r="E62" s="176"/>
      <c r="F62" s="176"/>
      <c r="G62" s="176"/>
      <c r="H62" s="176"/>
      <c r="I62" s="176"/>
      <c r="J62" s="177">
        <f>J169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924</v>
      </c>
      <c r="E63" s="176"/>
      <c r="F63" s="176"/>
      <c r="G63" s="176"/>
      <c r="H63" s="176"/>
      <c r="I63" s="176"/>
      <c r="J63" s="177">
        <f>J230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138</v>
      </c>
      <c r="E64" s="176"/>
      <c r="F64" s="176"/>
      <c r="G64" s="176"/>
      <c r="H64" s="176"/>
      <c r="I64" s="176"/>
      <c r="J64" s="177">
        <f>J244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925</v>
      </c>
      <c r="E65" s="176"/>
      <c r="F65" s="176"/>
      <c r="G65" s="176"/>
      <c r="H65" s="176"/>
      <c r="I65" s="176"/>
      <c r="J65" s="177">
        <f>J273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139</v>
      </c>
      <c r="E66" s="176"/>
      <c r="F66" s="176"/>
      <c r="G66" s="176"/>
      <c r="H66" s="176"/>
      <c r="I66" s="176"/>
      <c r="J66" s="177">
        <f>J280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146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Jez Šargoun, Malá Voda - rekonstrukce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128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01.1 - Jezové těleso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U Šargounského mlýna</v>
      </c>
      <c r="G80" s="42"/>
      <c r="H80" s="42"/>
      <c r="I80" s="34" t="s">
        <v>24</v>
      </c>
      <c r="J80" s="74" t="str">
        <f>IF(J12="","",J12)</f>
        <v>14. 4. 2021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26</v>
      </c>
      <c r="D82" s="42"/>
      <c r="E82" s="42"/>
      <c r="F82" s="29" t="str">
        <f>E15</f>
        <v>Povodí Moravy, státní podnik</v>
      </c>
      <c r="G82" s="42"/>
      <c r="H82" s="42"/>
      <c r="I82" s="34" t="s">
        <v>34</v>
      </c>
      <c r="J82" s="38" t="str">
        <f>E21</f>
        <v>HG Partner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147</v>
      </c>
      <c r="D85" s="182" t="s">
        <v>62</v>
      </c>
      <c r="E85" s="182" t="s">
        <v>58</v>
      </c>
      <c r="F85" s="182" t="s">
        <v>59</v>
      </c>
      <c r="G85" s="182" t="s">
        <v>148</v>
      </c>
      <c r="H85" s="182" t="s">
        <v>149</v>
      </c>
      <c r="I85" s="182" t="s">
        <v>150</v>
      </c>
      <c r="J85" s="182" t="s">
        <v>132</v>
      </c>
      <c r="K85" s="183" t="s">
        <v>151</v>
      </c>
      <c r="L85" s="184"/>
      <c r="M85" s="94" t="s">
        <v>21</v>
      </c>
      <c r="N85" s="95" t="s">
        <v>47</v>
      </c>
      <c r="O85" s="95" t="s">
        <v>152</v>
      </c>
      <c r="P85" s="95" t="s">
        <v>153</v>
      </c>
      <c r="Q85" s="95" t="s">
        <v>154</v>
      </c>
      <c r="R85" s="95" t="s">
        <v>155</v>
      </c>
      <c r="S85" s="95" t="s">
        <v>156</v>
      </c>
      <c r="T85" s="96" t="s">
        <v>157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158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3294.5059653895482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133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159</v>
      </c>
      <c r="F87" s="193" t="s">
        <v>160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P88+P169+P230+P244+P273+P280</f>
        <v>0</v>
      </c>
      <c r="Q87" s="198"/>
      <c r="R87" s="199">
        <f>R88+R169+R230+R244+R273+R280</f>
        <v>3294.5059653895482</v>
      </c>
      <c r="S87" s="198"/>
      <c r="T87" s="200">
        <f>T88+T169+T230+T244+T273+T280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77</v>
      </c>
      <c r="AY87" s="201" t="s">
        <v>161</v>
      </c>
      <c r="BK87" s="203">
        <f>BK88+BK169+BK230+BK244+BK273+BK280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85</v>
      </c>
      <c r="F88" s="204" t="s">
        <v>926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SUM(P89:P168)</f>
        <v>0</v>
      </c>
      <c r="Q88" s="198"/>
      <c r="R88" s="199">
        <f>SUM(R89:R168)</f>
        <v>149.40757070800001</v>
      </c>
      <c r="S88" s="198"/>
      <c r="T88" s="200">
        <f>SUM(T89:T168)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85</v>
      </c>
      <c r="AT88" s="202" t="s">
        <v>76</v>
      </c>
      <c r="AU88" s="202" t="s">
        <v>85</v>
      </c>
      <c r="AY88" s="201" t="s">
        <v>161</v>
      </c>
      <c r="BK88" s="203">
        <f>SUM(BK89:BK168)</f>
        <v>0</v>
      </c>
    </row>
    <row r="89" s="2" customFormat="1" ht="21.75" customHeight="1">
      <c r="A89" s="40"/>
      <c r="B89" s="41"/>
      <c r="C89" s="206" t="s">
        <v>85</v>
      </c>
      <c r="D89" s="206" t="s">
        <v>163</v>
      </c>
      <c r="E89" s="207" t="s">
        <v>927</v>
      </c>
      <c r="F89" s="208" t="s">
        <v>928</v>
      </c>
      <c r="G89" s="209" t="s">
        <v>929</v>
      </c>
      <c r="H89" s="210">
        <v>887.74900000000002</v>
      </c>
      <c r="I89" s="211"/>
      <c r="J89" s="212">
        <f>ROUND(I89*H89,2)</f>
        <v>0</v>
      </c>
      <c r="K89" s="208" t="s">
        <v>167</v>
      </c>
      <c r="L89" s="46"/>
      <c r="M89" s="213" t="s">
        <v>21</v>
      </c>
      <c r="N89" s="214" t="s">
        <v>48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168</v>
      </c>
      <c r="AT89" s="217" t="s">
        <v>163</v>
      </c>
      <c r="AU89" s="217" t="s">
        <v>87</v>
      </c>
      <c r="AY89" s="19" t="s">
        <v>161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168</v>
      </c>
      <c r="BM89" s="217" t="s">
        <v>930</v>
      </c>
    </row>
    <row r="90" s="2" customFormat="1">
      <c r="A90" s="40"/>
      <c r="B90" s="41"/>
      <c r="C90" s="42"/>
      <c r="D90" s="219" t="s">
        <v>170</v>
      </c>
      <c r="E90" s="42"/>
      <c r="F90" s="220" t="s">
        <v>931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170</v>
      </c>
      <c r="AU90" s="19" t="s">
        <v>87</v>
      </c>
    </row>
    <row r="91" s="13" customFormat="1">
      <c r="A91" s="13"/>
      <c r="B91" s="224"/>
      <c r="C91" s="225"/>
      <c r="D91" s="226" t="s">
        <v>172</v>
      </c>
      <c r="E91" s="227" t="s">
        <v>21</v>
      </c>
      <c r="F91" s="228" t="s">
        <v>932</v>
      </c>
      <c r="G91" s="225"/>
      <c r="H91" s="229">
        <v>94.094999999999999</v>
      </c>
      <c r="I91" s="230"/>
      <c r="J91" s="225"/>
      <c r="K91" s="225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172</v>
      </c>
      <c r="AU91" s="235" t="s">
        <v>87</v>
      </c>
      <c r="AV91" s="13" t="s">
        <v>87</v>
      </c>
      <c r="AW91" s="13" t="s">
        <v>38</v>
      </c>
      <c r="AX91" s="13" t="s">
        <v>77</v>
      </c>
      <c r="AY91" s="235" t="s">
        <v>161</v>
      </c>
    </row>
    <row r="92" s="13" customFormat="1">
      <c r="A92" s="13"/>
      <c r="B92" s="224"/>
      <c r="C92" s="225"/>
      <c r="D92" s="226" t="s">
        <v>172</v>
      </c>
      <c r="E92" s="227" t="s">
        <v>21</v>
      </c>
      <c r="F92" s="228" t="s">
        <v>933</v>
      </c>
      <c r="G92" s="225"/>
      <c r="H92" s="229">
        <v>793.654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172</v>
      </c>
      <c r="AU92" s="235" t="s">
        <v>87</v>
      </c>
      <c r="AV92" s="13" t="s">
        <v>87</v>
      </c>
      <c r="AW92" s="13" t="s">
        <v>38</v>
      </c>
      <c r="AX92" s="13" t="s">
        <v>77</v>
      </c>
      <c r="AY92" s="235" t="s">
        <v>161</v>
      </c>
    </row>
    <row r="93" s="14" customFormat="1">
      <c r="A93" s="14"/>
      <c r="B93" s="236"/>
      <c r="C93" s="237"/>
      <c r="D93" s="226" t="s">
        <v>172</v>
      </c>
      <c r="E93" s="238" t="s">
        <v>21</v>
      </c>
      <c r="F93" s="239" t="s">
        <v>175</v>
      </c>
      <c r="G93" s="237"/>
      <c r="H93" s="240">
        <v>887.74900000000002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172</v>
      </c>
      <c r="AU93" s="246" t="s">
        <v>87</v>
      </c>
      <c r="AV93" s="14" t="s">
        <v>168</v>
      </c>
      <c r="AW93" s="14" t="s">
        <v>38</v>
      </c>
      <c r="AX93" s="14" t="s">
        <v>85</v>
      </c>
      <c r="AY93" s="246" t="s">
        <v>161</v>
      </c>
    </row>
    <row r="94" s="2" customFormat="1" ht="21.75" customHeight="1">
      <c r="A94" s="40"/>
      <c r="B94" s="41"/>
      <c r="C94" s="206" t="s">
        <v>87</v>
      </c>
      <c r="D94" s="206" t="s">
        <v>163</v>
      </c>
      <c r="E94" s="207" t="s">
        <v>934</v>
      </c>
      <c r="F94" s="208" t="s">
        <v>935</v>
      </c>
      <c r="G94" s="209" t="s">
        <v>929</v>
      </c>
      <c r="H94" s="210">
        <v>182.655</v>
      </c>
      <c r="I94" s="211"/>
      <c r="J94" s="212">
        <f>ROUND(I94*H94,2)</f>
        <v>0</v>
      </c>
      <c r="K94" s="208" t="s">
        <v>167</v>
      </c>
      <c r="L94" s="46"/>
      <c r="M94" s="213" t="s">
        <v>21</v>
      </c>
      <c r="N94" s="214" t="s">
        <v>48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168</v>
      </c>
      <c r="AT94" s="217" t="s">
        <v>163</v>
      </c>
      <c r="AU94" s="217" t="s">
        <v>87</v>
      </c>
      <c r="AY94" s="19" t="s">
        <v>161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168</v>
      </c>
      <c r="BM94" s="217" t="s">
        <v>936</v>
      </c>
    </row>
    <row r="95" s="2" customFormat="1">
      <c r="A95" s="40"/>
      <c r="B95" s="41"/>
      <c r="C95" s="42"/>
      <c r="D95" s="219" t="s">
        <v>170</v>
      </c>
      <c r="E95" s="42"/>
      <c r="F95" s="220" t="s">
        <v>937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170</v>
      </c>
      <c r="AU95" s="19" t="s">
        <v>87</v>
      </c>
    </row>
    <row r="96" s="13" customFormat="1">
      <c r="A96" s="13"/>
      <c r="B96" s="224"/>
      <c r="C96" s="225"/>
      <c r="D96" s="226" t="s">
        <v>172</v>
      </c>
      <c r="E96" s="227" t="s">
        <v>21</v>
      </c>
      <c r="F96" s="228" t="s">
        <v>938</v>
      </c>
      <c r="G96" s="225"/>
      <c r="H96" s="229">
        <v>182.655</v>
      </c>
      <c r="I96" s="230"/>
      <c r="J96" s="225"/>
      <c r="K96" s="225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172</v>
      </c>
      <c r="AU96" s="235" t="s">
        <v>87</v>
      </c>
      <c r="AV96" s="13" t="s">
        <v>87</v>
      </c>
      <c r="AW96" s="13" t="s">
        <v>38</v>
      </c>
      <c r="AX96" s="13" t="s">
        <v>85</v>
      </c>
      <c r="AY96" s="235" t="s">
        <v>161</v>
      </c>
    </row>
    <row r="97" s="2" customFormat="1" ht="33" customHeight="1">
      <c r="A97" s="40"/>
      <c r="B97" s="41"/>
      <c r="C97" s="206" t="s">
        <v>183</v>
      </c>
      <c r="D97" s="206" t="s">
        <v>163</v>
      </c>
      <c r="E97" s="207" t="s">
        <v>939</v>
      </c>
      <c r="F97" s="208" t="s">
        <v>940</v>
      </c>
      <c r="G97" s="209" t="s">
        <v>929</v>
      </c>
      <c r="H97" s="210">
        <v>39.982999999999997</v>
      </c>
      <c r="I97" s="211"/>
      <c r="J97" s="212">
        <f>ROUND(I97*H97,2)</f>
        <v>0</v>
      </c>
      <c r="K97" s="208" t="s">
        <v>167</v>
      </c>
      <c r="L97" s="46"/>
      <c r="M97" s="213" t="s">
        <v>21</v>
      </c>
      <c r="N97" s="214" t="s">
        <v>48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168</v>
      </c>
      <c r="AT97" s="217" t="s">
        <v>163</v>
      </c>
      <c r="AU97" s="217" t="s">
        <v>87</v>
      </c>
      <c r="AY97" s="19" t="s">
        <v>161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168</v>
      </c>
      <c r="BM97" s="217" t="s">
        <v>941</v>
      </c>
    </row>
    <row r="98" s="2" customFormat="1">
      <c r="A98" s="40"/>
      <c r="B98" s="41"/>
      <c r="C98" s="42"/>
      <c r="D98" s="219" t="s">
        <v>170</v>
      </c>
      <c r="E98" s="42"/>
      <c r="F98" s="220" t="s">
        <v>942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170</v>
      </c>
      <c r="AU98" s="19" t="s">
        <v>87</v>
      </c>
    </row>
    <row r="99" s="13" customFormat="1">
      <c r="A99" s="13"/>
      <c r="B99" s="224"/>
      <c r="C99" s="225"/>
      <c r="D99" s="226" t="s">
        <v>172</v>
      </c>
      <c r="E99" s="227" t="s">
        <v>21</v>
      </c>
      <c r="F99" s="228" t="s">
        <v>943</v>
      </c>
      <c r="G99" s="225"/>
      <c r="H99" s="229">
        <v>28.463000000000001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172</v>
      </c>
      <c r="AU99" s="235" t="s">
        <v>87</v>
      </c>
      <c r="AV99" s="13" t="s">
        <v>87</v>
      </c>
      <c r="AW99" s="13" t="s">
        <v>38</v>
      </c>
      <c r="AX99" s="13" t="s">
        <v>77</v>
      </c>
      <c r="AY99" s="235" t="s">
        <v>161</v>
      </c>
    </row>
    <row r="100" s="13" customFormat="1">
      <c r="A100" s="13"/>
      <c r="B100" s="224"/>
      <c r="C100" s="225"/>
      <c r="D100" s="226" t="s">
        <v>172</v>
      </c>
      <c r="E100" s="227" t="s">
        <v>21</v>
      </c>
      <c r="F100" s="228" t="s">
        <v>944</v>
      </c>
      <c r="G100" s="225"/>
      <c r="H100" s="229">
        <v>11.52</v>
      </c>
      <c r="I100" s="230"/>
      <c r="J100" s="225"/>
      <c r="K100" s="225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172</v>
      </c>
      <c r="AU100" s="235" t="s">
        <v>87</v>
      </c>
      <c r="AV100" s="13" t="s">
        <v>87</v>
      </c>
      <c r="AW100" s="13" t="s">
        <v>38</v>
      </c>
      <c r="AX100" s="13" t="s">
        <v>77</v>
      </c>
      <c r="AY100" s="235" t="s">
        <v>161</v>
      </c>
    </row>
    <row r="101" s="14" customFormat="1">
      <c r="A101" s="14"/>
      <c r="B101" s="236"/>
      <c r="C101" s="237"/>
      <c r="D101" s="226" t="s">
        <v>172</v>
      </c>
      <c r="E101" s="238" t="s">
        <v>21</v>
      </c>
      <c r="F101" s="239" t="s">
        <v>175</v>
      </c>
      <c r="G101" s="237"/>
      <c r="H101" s="240">
        <v>39.983000000000004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172</v>
      </c>
      <c r="AU101" s="246" t="s">
        <v>87</v>
      </c>
      <c r="AV101" s="14" t="s">
        <v>168</v>
      </c>
      <c r="AW101" s="14" t="s">
        <v>38</v>
      </c>
      <c r="AX101" s="14" t="s">
        <v>85</v>
      </c>
      <c r="AY101" s="246" t="s">
        <v>161</v>
      </c>
    </row>
    <row r="102" s="2" customFormat="1" ht="16.5" customHeight="1">
      <c r="A102" s="40"/>
      <c r="B102" s="41"/>
      <c r="C102" s="206" t="s">
        <v>168</v>
      </c>
      <c r="D102" s="206" t="s">
        <v>163</v>
      </c>
      <c r="E102" s="207" t="s">
        <v>945</v>
      </c>
      <c r="F102" s="208" t="s">
        <v>946</v>
      </c>
      <c r="G102" s="209" t="s">
        <v>232</v>
      </c>
      <c r="H102" s="210">
        <v>161</v>
      </c>
      <c r="I102" s="211"/>
      <c r="J102" s="212">
        <f>ROUND(I102*H102,2)</f>
        <v>0</v>
      </c>
      <c r="K102" s="208" t="s">
        <v>167</v>
      </c>
      <c r="L102" s="46"/>
      <c r="M102" s="213" t="s">
        <v>21</v>
      </c>
      <c r="N102" s="214" t="s">
        <v>48</v>
      </c>
      <c r="O102" s="86"/>
      <c r="P102" s="215">
        <f>O102*H102</f>
        <v>0</v>
      </c>
      <c r="Q102" s="215">
        <v>0.000200712</v>
      </c>
      <c r="R102" s="215">
        <f>Q102*H102</f>
        <v>0.032314632000000003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168</v>
      </c>
      <c r="AT102" s="217" t="s">
        <v>163</v>
      </c>
      <c r="AU102" s="217" t="s">
        <v>87</v>
      </c>
      <c r="AY102" s="19" t="s">
        <v>161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85</v>
      </c>
      <c r="BK102" s="218">
        <f>ROUND(I102*H102,2)</f>
        <v>0</v>
      </c>
      <c r="BL102" s="19" t="s">
        <v>168</v>
      </c>
      <c r="BM102" s="217" t="s">
        <v>947</v>
      </c>
    </row>
    <row r="103" s="2" customFormat="1">
      <c r="A103" s="40"/>
      <c r="B103" s="41"/>
      <c r="C103" s="42"/>
      <c r="D103" s="219" t="s">
        <v>170</v>
      </c>
      <c r="E103" s="42"/>
      <c r="F103" s="220" t="s">
        <v>948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170</v>
      </c>
      <c r="AU103" s="19" t="s">
        <v>87</v>
      </c>
    </row>
    <row r="104" s="13" customFormat="1">
      <c r="A104" s="13"/>
      <c r="B104" s="224"/>
      <c r="C104" s="225"/>
      <c r="D104" s="226" t="s">
        <v>172</v>
      </c>
      <c r="E104" s="227" t="s">
        <v>21</v>
      </c>
      <c r="F104" s="228" t="s">
        <v>949</v>
      </c>
      <c r="G104" s="225"/>
      <c r="H104" s="229">
        <v>61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172</v>
      </c>
      <c r="AU104" s="235" t="s">
        <v>87</v>
      </c>
      <c r="AV104" s="13" t="s">
        <v>87</v>
      </c>
      <c r="AW104" s="13" t="s">
        <v>38</v>
      </c>
      <c r="AX104" s="13" t="s">
        <v>77</v>
      </c>
      <c r="AY104" s="235" t="s">
        <v>161</v>
      </c>
    </row>
    <row r="105" s="13" customFormat="1">
      <c r="A105" s="13"/>
      <c r="B105" s="224"/>
      <c r="C105" s="225"/>
      <c r="D105" s="226" t="s">
        <v>172</v>
      </c>
      <c r="E105" s="227" t="s">
        <v>21</v>
      </c>
      <c r="F105" s="228" t="s">
        <v>950</v>
      </c>
      <c r="G105" s="225"/>
      <c r="H105" s="229">
        <v>61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172</v>
      </c>
      <c r="AU105" s="235" t="s">
        <v>87</v>
      </c>
      <c r="AV105" s="13" t="s">
        <v>87</v>
      </c>
      <c r="AW105" s="13" t="s">
        <v>38</v>
      </c>
      <c r="AX105" s="13" t="s">
        <v>77</v>
      </c>
      <c r="AY105" s="235" t="s">
        <v>161</v>
      </c>
    </row>
    <row r="106" s="13" customFormat="1">
      <c r="A106" s="13"/>
      <c r="B106" s="224"/>
      <c r="C106" s="225"/>
      <c r="D106" s="226" t="s">
        <v>172</v>
      </c>
      <c r="E106" s="227" t="s">
        <v>21</v>
      </c>
      <c r="F106" s="228" t="s">
        <v>951</v>
      </c>
      <c r="G106" s="225"/>
      <c r="H106" s="229">
        <v>9</v>
      </c>
      <c r="I106" s="230"/>
      <c r="J106" s="225"/>
      <c r="K106" s="225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172</v>
      </c>
      <c r="AU106" s="235" t="s">
        <v>87</v>
      </c>
      <c r="AV106" s="13" t="s">
        <v>87</v>
      </c>
      <c r="AW106" s="13" t="s">
        <v>38</v>
      </c>
      <c r="AX106" s="13" t="s">
        <v>77</v>
      </c>
      <c r="AY106" s="235" t="s">
        <v>161</v>
      </c>
    </row>
    <row r="107" s="13" customFormat="1">
      <c r="A107" s="13"/>
      <c r="B107" s="224"/>
      <c r="C107" s="225"/>
      <c r="D107" s="226" t="s">
        <v>172</v>
      </c>
      <c r="E107" s="227" t="s">
        <v>21</v>
      </c>
      <c r="F107" s="228" t="s">
        <v>952</v>
      </c>
      <c r="G107" s="225"/>
      <c r="H107" s="229">
        <v>30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172</v>
      </c>
      <c r="AU107" s="235" t="s">
        <v>87</v>
      </c>
      <c r="AV107" s="13" t="s">
        <v>87</v>
      </c>
      <c r="AW107" s="13" t="s">
        <v>38</v>
      </c>
      <c r="AX107" s="13" t="s">
        <v>77</v>
      </c>
      <c r="AY107" s="235" t="s">
        <v>161</v>
      </c>
    </row>
    <row r="108" s="14" customFormat="1">
      <c r="A108" s="14"/>
      <c r="B108" s="236"/>
      <c r="C108" s="237"/>
      <c r="D108" s="226" t="s">
        <v>172</v>
      </c>
      <c r="E108" s="238" t="s">
        <v>21</v>
      </c>
      <c r="F108" s="239" t="s">
        <v>175</v>
      </c>
      <c r="G108" s="237"/>
      <c r="H108" s="240">
        <v>161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172</v>
      </c>
      <c r="AU108" s="246" t="s">
        <v>87</v>
      </c>
      <c r="AV108" s="14" t="s">
        <v>168</v>
      </c>
      <c r="AW108" s="14" t="s">
        <v>38</v>
      </c>
      <c r="AX108" s="14" t="s">
        <v>85</v>
      </c>
      <c r="AY108" s="246" t="s">
        <v>161</v>
      </c>
    </row>
    <row r="109" s="2" customFormat="1" ht="24.15" customHeight="1">
      <c r="A109" s="40"/>
      <c r="B109" s="41"/>
      <c r="C109" s="206" t="s">
        <v>196</v>
      </c>
      <c r="D109" s="206" t="s">
        <v>163</v>
      </c>
      <c r="E109" s="207" t="s">
        <v>953</v>
      </c>
      <c r="F109" s="208" t="s">
        <v>954</v>
      </c>
      <c r="G109" s="209" t="s">
        <v>186</v>
      </c>
      <c r="H109" s="210">
        <v>621.81799999999998</v>
      </c>
      <c r="I109" s="211"/>
      <c r="J109" s="212">
        <f>ROUND(I109*H109,2)</f>
        <v>0</v>
      </c>
      <c r="K109" s="208" t="s">
        <v>167</v>
      </c>
      <c r="L109" s="46"/>
      <c r="M109" s="213" t="s">
        <v>21</v>
      </c>
      <c r="N109" s="214" t="s">
        <v>48</v>
      </c>
      <c r="O109" s="86"/>
      <c r="P109" s="215">
        <f>O109*H109</f>
        <v>0</v>
      </c>
      <c r="Q109" s="215">
        <v>0.00014999999999999999</v>
      </c>
      <c r="R109" s="215">
        <f>Q109*H109</f>
        <v>0.093272699999999986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168</v>
      </c>
      <c r="AT109" s="217" t="s">
        <v>163</v>
      </c>
      <c r="AU109" s="217" t="s">
        <v>87</v>
      </c>
      <c r="AY109" s="19" t="s">
        <v>161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85</v>
      </c>
      <c r="BK109" s="218">
        <f>ROUND(I109*H109,2)</f>
        <v>0</v>
      </c>
      <c r="BL109" s="19" t="s">
        <v>168</v>
      </c>
      <c r="BM109" s="217" t="s">
        <v>955</v>
      </c>
    </row>
    <row r="110" s="2" customFormat="1">
      <c r="A110" s="40"/>
      <c r="B110" s="41"/>
      <c r="C110" s="42"/>
      <c r="D110" s="219" t="s">
        <v>170</v>
      </c>
      <c r="E110" s="42"/>
      <c r="F110" s="220" t="s">
        <v>956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170</v>
      </c>
      <c r="AU110" s="19" t="s">
        <v>87</v>
      </c>
    </row>
    <row r="111" s="13" customFormat="1">
      <c r="A111" s="13"/>
      <c r="B111" s="224"/>
      <c r="C111" s="225"/>
      <c r="D111" s="226" t="s">
        <v>172</v>
      </c>
      <c r="E111" s="227" t="s">
        <v>21</v>
      </c>
      <c r="F111" s="228" t="s">
        <v>957</v>
      </c>
      <c r="G111" s="225"/>
      <c r="H111" s="229">
        <v>237.13800000000001</v>
      </c>
      <c r="I111" s="230"/>
      <c r="J111" s="225"/>
      <c r="K111" s="225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172</v>
      </c>
      <c r="AU111" s="235" t="s">
        <v>87</v>
      </c>
      <c r="AV111" s="13" t="s">
        <v>87</v>
      </c>
      <c r="AW111" s="13" t="s">
        <v>38</v>
      </c>
      <c r="AX111" s="13" t="s">
        <v>77</v>
      </c>
      <c r="AY111" s="235" t="s">
        <v>161</v>
      </c>
    </row>
    <row r="112" s="13" customFormat="1">
      <c r="A112" s="13"/>
      <c r="B112" s="224"/>
      <c r="C112" s="225"/>
      <c r="D112" s="226" t="s">
        <v>172</v>
      </c>
      <c r="E112" s="227" t="s">
        <v>21</v>
      </c>
      <c r="F112" s="228" t="s">
        <v>958</v>
      </c>
      <c r="G112" s="225"/>
      <c r="H112" s="229">
        <v>233.54499999999999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172</v>
      </c>
      <c r="AU112" s="235" t="s">
        <v>87</v>
      </c>
      <c r="AV112" s="13" t="s">
        <v>87</v>
      </c>
      <c r="AW112" s="13" t="s">
        <v>38</v>
      </c>
      <c r="AX112" s="13" t="s">
        <v>77</v>
      </c>
      <c r="AY112" s="235" t="s">
        <v>161</v>
      </c>
    </row>
    <row r="113" s="13" customFormat="1">
      <c r="A113" s="13"/>
      <c r="B113" s="224"/>
      <c r="C113" s="225"/>
      <c r="D113" s="226" t="s">
        <v>172</v>
      </c>
      <c r="E113" s="227" t="s">
        <v>21</v>
      </c>
      <c r="F113" s="228" t="s">
        <v>959</v>
      </c>
      <c r="G113" s="225"/>
      <c r="H113" s="229">
        <v>42.25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172</v>
      </c>
      <c r="AU113" s="235" t="s">
        <v>87</v>
      </c>
      <c r="AV113" s="13" t="s">
        <v>87</v>
      </c>
      <c r="AW113" s="13" t="s">
        <v>38</v>
      </c>
      <c r="AX113" s="13" t="s">
        <v>77</v>
      </c>
      <c r="AY113" s="235" t="s">
        <v>161</v>
      </c>
    </row>
    <row r="114" s="13" customFormat="1">
      <c r="A114" s="13"/>
      <c r="B114" s="224"/>
      <c r="C114" s="225"/>
      <c r="D114" s="226" t="s">
        <v>172</v>
      </c>
      <c r="E114" s="227" t="s">
        <v>21</v>
      </c>
      <c r="F114" s="228" t="s">
        <v>960</v>
      </c>
      <c r="G114" s="225"/>
      <c r="H114" s="229">
        <v>108.88500000000001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172</v>
      </c>
      <c r="AU114" s="235" t="s">
        <v>87</v>
      </c>
      <c r="AV114" s="13" t="s">
        <v>87</v>
      </c>
      <c r="AW114" s="13" t="s">
        <v>38</v>
      </c>
      <c r="AX114" s="13" t="s">
        <v>77</v>
      </c>
      <c r="AY114" s="235" t="s">
        <v>161</v>
      </c>
    </row>
    <row r="115" s="14" customFormat="1">
      <c r="A115" s="14"/>
      <c r="B115" s="236"/>
      <c r="C115" s="237"/>
      <c r="D115" s="226" t="s">
        <v>172</v>
      </c>
      <c r="E115" s="238" t="s">
        <v>21</v>
      </c>
      <c r="F115" s="239" t="s">
        <v>175</v>
      </c>
      <c r="G115" s="237"/>
      <c r="H115" s="240">
        <v>621.81799999999998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172</v>
      </c>
      <c r="AU115" s="246" t="s">
        <v>87</v>
      </c>
      <c r="AV115" s="14" t="s">
        <v>168</v>
      </c>
      <c r="AW115" s="14" t="s">
        <v>38</v>
      </c>
      <c r="AX115" s="14" t="s">
        <v>85</v>
      </c>
      <c r="AY115" s="246" t="s">
        <v>161</v>
      </c>
    </row>
    <row r="116" s="2" customFormat="1" ht="24.15" customHeight="1">
      <c r="A116" s="40"/>
      <c r="B116" s="41"/>
      <c r="C116" s="206" t="s">
        <v>216</v>
      </c>
      <c r="D116" s="206" t="s">
        <v>163</v>
      </c>
      <c r="E116" s="207" t="s">
        <v>961</v>
      </c>
      <c r="F116" s="208" t="s">
        <v>962</v>
      </c>
      <c r="G116" s="209" t="s">
        <v>186</v>
      </c>
      <c r="H116" s="210">
        <v>579.56799999999998</v>
      </c>
      <c r="I116" s="211"/>
      <c r="J116" s="212">
        <f>ROUND(I116*H116,2)</f>
        <v>0</v>
      </c>
      <c r="K116" s="208" t="s">
        <v>167</v>
      </c>
      <c r="L116" s="46"/>
      <c r="M116" s="213" t="s">
        <v>21</v>
      </c>
      <c r="N116" s="214" t="s">
        <v>48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168</v>
      </c>
      <c r="AT116" s="217" t="s">
        <v>163</v>
      </c>
      <c r="AU116" s="217" t="s">
        <v>87</v>
      </c>
      <c r="AY116" s="19" t="s">
        <v>161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168</v>
      </c>
      <c r="BM116" s="217" t="s">
        <v>963</v>
      </c>
    </row>
    <row r="117" s="2" customFormat="1">
      <c r="A117" s="40"/>
      <c r="B117" s="41"/>
      <c r="C117" s="42"/>
      <c r="D117" s="219" t="s">
        <v>170</v>
      </c>
      <c r="E117" s="42"/>
      <c r="F117" s="220" t="s">
        <v>964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170</v>
      </c>
      <c r="AU117" s="19" t="s">
        <v>87</v>
      </c>
    </row>
    <row r="118" s="13" customFormat="1">
      <c r="A118" s="13"/>
      <c r="B118" s="224"/>
      <c r="C118" s="225"/>
      <c r="D118" s="226" t="s">
        <v>172</v>
      </c>
      <c r="E118" s="227" t="s">
        <v>21</v>
      </c>
      <c r="F118" s="228" t="s">
        <v>957</v>
      </c>
      <c r="G118" s="225"/>
      <c r="H118" s="229">
        <v>237.13800000000001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172</v>
      </c>
      <c r="AU118" s="235" t="s">
        <v>87</v>
      </c>
      <c r="AV118" s="13" t="s">
        <v>87</v>
      </c>
      <c r="AW118" s="13" t="s">
        <v>38</v>
      </c>
      <c r="AX118" s="13" t="s">
        <v>77</v>
      </c>
      <c r="AY118" s="235" t="s">
        <v>161</v>
      </c>
    </row>
    <row r="119" s="13" customFormat="1">
      <c r="A119" s="13"/>
      <c r="B119" s="224"/>
      <c r="C119" s="225"/>
      <c r="D119" s="226" t="s">
        <v>172</v>
      </c>
      <c r="E119" s="227" t="s">
        <v>21</v>
      </c>
      <c r="F119" s="228" t="s">
        <v>958</v>
      </c>
      <c r="G119" s="225"/>
      <c r="H119" s="229">
        <v>233.54499999999999</v>
      </c>
      <c r="I119" s="230"/>
      <c r="J119" s="225"/>
      <c r="K119" s="225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172</v>
      </c>
      <c r="AU119" s="235" t="s">
        <v>87</v>
      </c>
      <c r="AV119" s="13" t="s">
        <v>87</v>
      </c>
      <c r="AW119" s="13" t="s">
        <v>38</v>
      </c>
      <c r="AX119" s="13" t="s">
        <v>77</v>
      </c>
      <c r="AY119" s="235" t="s">
        <v>161</v>
      </c>
    </row>
    <row r="120" s="13" customFormat="1">
      <c r="A120" s="13"/>
      <c r="B120" s="224"/>
      <c r="C120" s="225"/>
      <c r="D120" s="226" t="s">
        <v>172</v>
      </c>
      <c r="E120" s="227" t="s">
        <v>21</v>
      </c>
      <c r="F120" s="228" t="s">
        <v>960</v>
      </c>
      <c r="G120" s="225"/>
      <c r="H120" s="229">
        <v>108.88500000000001</v>
      </c>
      <c r="I120" s="230"/>
      <c r="J120" s="225"/>
      <c r="K120" s="225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172</v>
      </c>
      <c r="AU120" s="235" t="s">
        <v>87</v>
      </c>
      <c r="AV120" s="13" t="s">
        <v>87</v>
      </c>
      <c r="AW120" s="13" t="s">
        <v>38</v>
      </c>
      <c r="AX120" s="13" t="s">
        <v>77</v>
      </c>
      <c r="AY120" s="235" t="s">
        <v>161</v>
      </c>
    </row>
    <row r="121" s="14" customFormat="1">
      <c r="A121" s="14"/>
      <c r="B121" s="236"/>
      <c r="C121" s="237"/>
      <c r="D121" s="226" t="s">
        <v>172</v>
      </c>
      <c r="E121" s="238" t="s">
        <v>21</v>
      </c>
      <c r="F121" s="239" t="s">
        <v>175</v>
      </c>
      <c r="G121" s="237"/>
      <c r="H121" s="240">
        <v>579.56799999999998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172</v>
      </c>
      <c r="AU121" s="246" t="s">
        <v>87</v>
      </c>
      <c r="AV121" s="14" t="s">
        <v>168</v>
      </c>
      <c r="AW121" s="14" t="s">
        <v>38</v>
      </c>
      <c r="AX121" s="14" t="s">
        <v>85</v>
      </c>
      <c r="AY121" s="246" t="s">
        <v>161</v>
      </c>
    </row>
    <row r="122" s="2" customFormat="1" ht="24.15" customHeight="1">
      <c r="A122" s="40"/>
      <c r="B122" s="41"/>
      <c r="C122" s="206" t="s">
        <v>221</v>
      </c>
      <c r="D122" s="206" t="s">
        <v>163</v>
      </c>
      <c r="E122" s="207" t="s">
        <v>965</v>
      </c>
      <c r="F122" s="208" t="s">
        <v>966</v>
      </c>
      <c r="G122" s="209" t="s">
        <v>186</v>
      </c>
      <c r="H122" s="210">
        <v>42.25</v>
      </c>
      <c r="I122" s="211"/>
      <c r="J122" s="212">
        <f>ROUND(I122*H122,2)</f>
        <v>0</v>
      </c>
      <c r="K122" s="208" t="s">
        <v>167</v>
      </c>
      <c r="L122" s="46"/>
      <c r="M122" s="213" t="s">
        <v>21</v>
      </c>
      <c r="N122" s="214" t="s">
        <v>48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168</v>
      </c>
      <c r="AT122" s="217" t="s">
        <v>163</v>
      </c>
      <c r="AU122" s="217" t="s">
        <v>87</v>
      </c>
      <c r="AY122" s="19" t="s">
        <v>161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168</v>
      </c>
      <c r="BM122" s="217" t="s">
        <v>967</v>
      </c>
    </row>
    <row r="123" s="2" customFormat="1">
      <c r="A123" s="40"/>
      <c r="B123" s="41"/>
      <c r="C123" s="42"/>
      <c r="D123" s="219" t="s">
        <v>170</v>
      </c>
      <c r="E123" s="42"/>
      <c r="F123" s="220" t="s">
        <v>968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170</v>
      </c>
      <c r="AU123" s="19" t="s">
        <v>87</v>
      </c>
    </row>
    <row r="124" s="13" customFormat="1">
      <c r="A124" s="13"/>
      <c r="B124" s="224"/>
      <c r="C124" s="225"/>
      <c r="D124" s="226" t="s">
        <v>172</v>
      </c>
      <c r="E124" s="227" t="s">
        <v>21</v>
      </c>
      <c r="F124" s="228" t="s">
        <v>959</v>
      </c>
      <c r="G124" s="225"/>
      <c r="H124" s="229">
        <v>42.25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172</v>
      </c>
      <c r="AU124" s="235" t="s">
        <v>87</v>
      </c>
      <c r="AV124" s="13" t="s">
        <v>87</v>
      </c>
      <c r="AW124" s="13" t="s">
        <v>38</v>
      </c>
      <c r="AX124" s="13" t="s">
        <v>85</v>
      </c>
      <c r="AY124" s="235" t="s">
        <v>161</v>
      </c>
    </row>
    <row r="125" s="2" customFormat="1" ht="16.5" customHeight="1">
      <c r="A125" s="40"/>
      <c r="B125" s="41"/>
      <c r="C125" s="247" t="s">
        <v>179</v>
      </c>
      <c r="D125" s="247" t="s">
        <v>176</v>
      </c>
      <c r="E125" s="248" t="s">
        <v>969</v>
      </c>
      <c r="F125" s="249" t="s">
        <v>970</v>
      </c>
      <c r="G125" s="250" t="s">
        <v>166</v>
      </c>
      <c r="H125" s="251">
        <v>76.795000000000002</v>
      </c>
      <c r="I125" s="252"/>
      <c r="J125" s="253">
        <f>ROUND(I125*H125,2)</f>
        <v>0</v>
      </c>
      <c r="K125" s="249" t="s">
        <v>21</v>
      </c>
      <c r="L125" s="254"/>
      <c r="M125" s="255" t="s">
        <v>21</v>
      </c>
      <c r="N125" s="256" t="s">
        <v>48</v>
      </c>
      <c r="O125" s="86"/>
      <c r="P125" s="215">
        <f>O125*H125</f>
        <v>0</v>
      </c>
      <c r="Q125" s="215">
        <v>1</v>
      </c>
      <c r="R125" s="215">
        <f>Q125*H125</f>
        <v>76.795000000000002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179</v>
      </c>
      <c r="AT125" s="217" t="s">
        <v>176</v>
      </c>
      <c r="AU125" s="217" t="s">
        <v>87</v>
      </c>
      <c r="AY125" s="19" t="s">
        <v>161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85</v>
      </c>
      <c r="BK125" s="218">
        <f>ROUND(I125*H125,2)</f>
        <v>0</v>
      </c>
      <c r="BL125" s="19" t="s">
        <v>168</v>
      </c>
      <c r="BM125" s="217" t="s">
        <v>971</v>
      </c>
    </row>
    <row r="126" s="2" customFormat="1">
      <c r="A126" s="40"/>
      <c r="B126" s="41"/>
      <c r="C126" s="42"/>
      <c r="D126" s="226" t="s">
        <v>181</v>
      </c>
      <c r="E126" s="42"/>
      <c r="F126" s="257" t="s">
        <v>972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181</v>
      </c>
      <c r="AU126" s="19" t="s">
        <v>87</v>
      </c>
    </row>
    <row r="127" s="13" customFormat="1">
      <c r="A127" s="13"/>
      <c r="B127" s="224"/>
      <c r="C127" s="225"/>
      <c r="D127" s="226" t="s">
        <v>172</v>
      </c>
      <c r="E127" s="227" t="s">
        <v>21</v>
      </c>
      <c r="F127" s="228" t="s">
        <v>973</v>
      </c>
      <c r="G127" s="225"/>
      <c r="H127" s="229">
        <v>29.286999999999999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172</v>
      </c>
      <c r="AU127" s="235" t="s">
        <v>87</v>
      </c>
      <c r="AV127" s="13" t="s">
        <v>87</v>
      </c>
      <c r="AW127" s="13" t="s">
        <v>38</v>
      </c>
      <c r="AX127" s="13" t="s">
        <v>77</v>
      </c>
      <c r="AY127" s="235" t="s">
        <v>161</v>
      </c>
    </row>
    <row r="128" s="13" customFormat="1">
      <c r="A128" s="13"/>
      <c r="B128" s="224"/>
      <c r="C128" s="225"/>
      <c r="D128" s="226" t="s">
        <v>172</v>
      </c>
      <c r="E128" s="227" t="s">
        <v>21</v>
      </c>
      <c r="F128" s="228" t="s">
        <v>974</v>
      </c>
      <c r="G128" s="225"/>
      <c r="H128" s="229">
        <v>28.843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172</v>
      </c>
      <c r="AU128" s="235" t="s">
        <v>87</v>
      </c>
      <c r="AV128" s="13" t="s">
        <v>87</v>
      </c>
      <c r="AW128" s="13" t="s">
        <v>38</v>
      </c>
      <c r="AX128" s="13" t="s">
        <v>77</v>
      </c>
      <c r="AY128" s="235" t="s">
        <v>161</v>
      </c>
    </row>
    <row r="129" s="13" customFormat="1">
      <c r="A129" s="13"/>
      <c r="B129" s="224"/>
      <c r="C129" s="225"/>
      <c r="D129" s="226" t="s">
        <v>172</v>
      </c>
      <c r="E129" s="227" t="s">
        <v>21</v>
      </c>
      <c r="F129" s="228" t="s">
        <v>975</v>
      </c>
      <c r="G129" s="225"/>
      <c r="H129" s="229">
        <v>5.218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172</v>
      </c>
      <c r="AU129" s="235" t="s">
        <v>87</v>
      </c>
      <c r="AV129" s="13" t="s">
        <v>87</v>
      </c>
      <c r="AW129" s="13" t="s">
        <v>38</v>
      </c>
      <c r="AX129" s="13" t="s">
        <v>77</v>
      </c>
      <c r="AY129" s="235" t="s">
        <v>161</v>
      </c>
    </row>
    <row r="130" s="13" customFormat="1">
      <c r="A130" s="13"/>
      <c r="B130" s="224"/>
      <c r="C130" s="225"/>
      <c r="D130" s="226" t="s">
        <v>172</v>
      </c>
      <c r="E130" s="227" t="s">
        <v>21</v>
      </c>
      <c r="F130" s="228" t="s">
        <v>976</v>
      </c>
      <c r="G130" s="225"/>
      <c r="H130" s="229">
        <v>13.446999999999999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172</v>
      </c>
      <c r="AU130" s="235" t="s">
        <v>87</v>
      </c>
      <c r="AV130" s="13" t="s">
        <v>87</v>
      </c>
      <c r="AW130" s="13" t="s">
        <v>38</v>
      </c>
      <c r="AX130" s="13" t="s">
        <v>77</v>
      </c>
      <c r="AY130" s="235" t="s">
        <v>161</v>
      </c>
    </row>
    <row r="131" s="14" customFormat="1">
      <c r="A131" s="14"/>
      <c r="B131" s="236"/>
      <c r="C131" s="237"/>
      <c r="D131" s="226" t="s">
        <v>172</v>
      </c>
      <c r="E131" s="238" t="s">
        <v>21</v>
      </c>
      <c r="F131" s="239" t="s">
        <v>175</v>
      </c>
      <c r="G131" s="237"/>
      <c r="H131" s="240">
        <v>76.795000000000002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172</v>
      </c>
      <c r="AU131" s="246" t="s">
        <v>87</v>
      </c>
      <c r="AV131" s="14" t="s">
        <v>168</v>
      </c>
      <c r="AW131" s="14" t="s">
        <v>38</v>
      </c>
      <c r="AX131" s="14" t="s">
        <v>85</v>
      </c>
      <c r="AY131" s="246" t="s">
        <v>161</v>
      </c>
    </row>
    <row r="132" s="2" customFormat="1" ht="24.15" customHeight="1">
      <c r="A132" s="40"/>
      <c r="B132" s="41"/>
      <c r="C132" s="206" t="s">
        <v>229</v>
      </c>
      <c r="D132" s="206" t="s">
        <v>163</v>
      </c>
      <c r="E132" s="207" t="s">
        <v>977</v>
      </c>
      <c r="F132" s="208" t="s">
        <v>978</v>
      </c>
      <c r="G132" s="209" t="s">
        <v>186</v>
      </c>
      <c r="H132" s="210">
        <v>574</v>
      </c>
      <c r="I132" s="211"/>
      <c r="J132" s="212">
        <f>ROUND(I132*H132,2)</f>
        <v>0</v>
      </c>
      <c r="K132" s="208" t="s">
        <v>167</v>
      </c>
      <c r="L132" s="46"/>
      <c r="M132" s="213" t="s">
        <v>21</v>
      </c>
      <c r="N132" s="214" t="s">
        <v>48</v>
      </c>
      <c r="O132" s="86"/>
      <c r="P132" s="215">
        <f>O132*H132</f>
        <v>0</v>
      </c>
      <c r="Q132" s="215">
        <v>0.00014999999999999999</v>
      </c>
      <c r="R132" s="215">
        <f>Q132*H132</f>
        <v>0.086099999999999996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168</v>
      </c>
      <c r="AT132" s="217" t="s">
        <v>163</v>
      </c>
      <c r="AU132" s="217" t="s">
        <v>87</v>
      </c>
      <c r="AY132" s="19" t="s">
        <v>161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85</v>
      </c>
      <c r="BK132" s="218">
        <f>ROUND(I132*H132,2)</f>
        <v>0</v>
      </c>
      <c r="BL132" s="19" t="s">
        <v>168</v>
      </c>
      <c r="BM132" s="217" t="s">
        <v>979</v>
      </c>
    </row>
    <row r="133" s="2" customFormat="1">
      <c r="A133" s="40"/>
      <c r="B133" s="41"/>
      <c r="C133" s="42"/>
      <c r="D133" s="219" t="s">
        <v>170</v>
      </c>
      <c r="E133" s="42"/>
      <c r="F133" s="220" t="s">
        <v>980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170</v>
      </c>
      <c r="AU133" s="19" t="s">
        <v>87</v>
      </c>
    </row>
    <row r="134" s="13" customFormat="1">
      <c r="A134" s="13"/>
      <c r="B134" s="224"/>
      <c r="C134" s="225"/>
      <c r="D134" s="226" t="s">
        <v>172</v>
      </c>
      <c r="E134" s="227" t="s">
        <v>21</v>
      </c>
      <c r="F134" s="228" t="s">
        <v>981</v>
      </c>
      <c r="G134" s="225"/>
      <c r="H134" s="229">
        <v>74.25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172</v>
      </c>
      <c r="AU134" s="235" t="s">
        <v>87</v>
      </c>
      <c r="AV134" s="13" t="s">
        <v>87</v>
      </c>
      <c r="AW134" s="13" t="s">
        <v>38</v>
      </c>
      <c r="AX134" s="13" t="s">
        <v>77</v>
      </c>
      <c r="AY134" s="235" t="s">
        <v>161</v>
      </c>
    </row>
    <row r="135" s="13" customFormat="1">
      <c r="A135" s="13"/>
      <c r="B135" s="224"/>
      <c r="C135" s="225"/>
      <c r="D135" s="226" t="s">
        <v>172</v>
      </c>
      <c r="E135" s="227" t="s">
        <v>21</v>
      </c>
      <c r="F135" s="228" t="s">
        <v>982</v>
      </c>
      <c r="G135" s="225"/>
      <c r="H135" s="229">
        <v>94.5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172</v>
      </c>
      <c r="AU135" s="235" t="s">
        <v>87</v>
      </c>
      <c r="AV135" s="13" t="s">
        <v>87</v>
      </c>
      <c r="AW135" s="13" t="s">
        <v>38</v>
      </c>
      <c r="AX135" s="13" t="s">
        <v>77</v>
      </c>
      <c r="AY135" s="235" t="s">
        <v>161</v>
      </c>
    </row>
    <row r="136" s="13" customFormat="1">
      <c r="A136" s="13"/>
      <c r="B136" s="224"/>
      <c r="C136" s="225"/>
      <c r="D136" s="226" t="s">
        <v>172</v>
      </c>
      <c r="E136" s="227" t="s">
        <v>21</v>
      </c>
      <c r="F136" s="228" t="s">
        <v>983</v>
      </c>
      <c r="G136" s="225"/>
      <c r="H136" s="229">
        <v>236.25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172</v>
      </c>
      <c r="AU136" s="235" t="s">
        <v>87</v>
      </c>
      <c r="AV136" s="13" t="s">
        <v>87</v>
      </c>
      <c r="AW136" s="13" t="s">
        <v>38</v>
      </c>
      <c r="AX136" s="13" t="s">
        <v>77</v>
      </c>
      <c r="AY136" s="235" t="s">
        <v>161</v>
      </c>
    </row>
    <row r="137" s="13" customFormat="1">
      <c r="A137" s="13"/>
      <c r="B137" s="224"/>
      <c r="C137" s="225"/>
      <c r="D137" s="226" t="s">
        <v>172</v>
      </c>
      <c r="E137" s="227" t="s">
        <v>21</v>
      </c>
      <c r="F137" s="228" t="s">
        <v>984</v>
      </c>
      <c r="G137" s="225"/>
      <c r="H137" s="229">
        <v>169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172</v>
      </c>
      <c r="AU137" s="235" t="s">
        <v>87</v>
      </c>
      <c r="AV137" s="13" t="s">
        <v>87</v>
      </c>
      <c r="AW137" s="13" t="s">
        <v>38</v>
      </c>
      <c r="AX137" s="13" t="s">
        <v>77</v>
      </c>
      <c r="AY137" s="235" t="s">
        <v>161</v>
      </c>
    </row>
    <row r="138" s="14" customFormat="1">
      <c r="A138" s="14"/>
      <c r="B138" s="236"/>
      <c r="C138" s="237"/>
      <c r="D138" s="226" t="s">
        <v>172</v>
      </c>
      <c r="E138" s="238" t="s">
        <v>21</v>
      </c>
      <c r="F138" s="239" t="s">
        <v>175</v>
      </c>
      <c r="G138" s="237"/>
      <c r="H138" s="240">
        <v>574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172</v>
      </c>
      <c r="AU138" s="246" t="s">
        <v>87</v>
      </c>
      <c r="AV138" s="14" t="s">
        <v>168</v>
      </c>
      <c r="AW138" s="14" t="s">
        <v>38</v>
      </c>
      <c r="AX138" s="14" t="s">
        <v>85</v>
      </c>
      <c r="AY138" s="246" t="s">
        <v>161</v>
      </c>
    </row>
    <row r="139" s="2" customFormat="1" ht="24.15" customHeight="1">
      <c r="A139" s="40"/>
      <c r="B139" s="41"/>
      <c r="C139" s="206" t="s">
        <v>235</v>
      </c>
      <c r="D139" s="206" t="s">
        <v>163</v>
      </c>
      <c r="E139" s="207" t="s">
        <v>985</v>
      </c>
      <c r="F139" s="208" t="s">
        <v>986</v>
      </c>
      <c r="G139" s="209" t="s">
        <v>186</v>
      </c>
      <c r="H139" s="210">
        <v>405</v>
      </c>
      <c r="I139" s="211"/>
      <c r="J139" s="212">
        <f>ROUND(I139*H139,2)</f>
        <v>0</v>
      </c>
      <c r="K139" s="208" t="s">
        <v>167</v>
      </c>
      <c r="L139" s="46"/>
      <c r="M139" s="213" t="s">
        <v>21</v>
      </c>
      <c r="N139" s="214" t="s">
        <v>48</v>
      </c>
      <c r="O139" s="86"/>
      <c r="P139" s="215">
        <f>O139*H139</f>
        <v>0</v>
      </c>
      <c r="Q139" s="215">
        <v>0.0028173999999999999</v>
      </c>
      <c r="R139" s="215">
        <f>Q139*H139</f>
        <v>1.1410469999999999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168</v>
      </c>
      <c r="AT139" s="217" t="s">
        <v>163</v>
      </c>
      <c r="AU139" s="217" t="s">
        <v>87</v>
      </c>
      <c r="AY139" s="19" t="s">
        <v>161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85</v>
      </c>
      <c r="BK139" s="218">
        <f>ROUND(I139*H139,2)</f>
        <v>0</v>
      </c>
      <c r="BL139" s="19" t="s">
        <v>168</v>
      </c>
      <c r="BM139" s="217" t="s">
        <v>987</v>
      </c>
    </row>
    <row r="140" s="2" customFormat="1">
      <c r="A140" s="40"/>
      <c r="B140" s="41"/>
      <c r="C140" s="42"/>
      <c r="D140" s="219" t="s">
        <v>170</v>
      </c>
      <c r="E140" s="42"/>
      <c r="F140" s="220" t="s">
        <v>988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170</v>
      </c>
      <c r="AU140" s="19" t="s">
        <v>87</v>
      </c>
    </row>
    <row r="141" s="13" customFormat="1">
      <c r="A141" s="13"/>
      <c r="B141" s="224"/>
      <c r="C141" s="225"/>
      <c r="D141" s="226" t="s">
        <v>172</v>
      </c>
      <c r="E141" s="227" t="s">
        <v>21</v>
      </c>
      <c r="F141" s="228" t="s">
        <v>981</v>
      </c>
      <c r="G141" s="225"/>
      <c r="H141" s="229">
        <v>74.25</v>
      </c>
      <c r="I141" s="230"/>
      <c r="J141" s="225"/>
      <c r="K141" s="225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172</v>
      </c>
      <c r="AU141" s="235" t="s">
        <v>87</v>
      </c>
      <c r="AV141" s="13" t="s">
        <v>87</v>
      </c>
      <c r="AW141" s="13" t="s">
        <v>38</v>
      </c>
      <c r="AX141" s="13" t="s">
        <v>77</v>
      </c>
      <c r="AY141" s="235" t="s">
        <v>161</v>
      </c>
    </row>
    <row r="142" s="13" customFormat="1">
      <c r="A142" s="13"/>
      <c r="B142" s="224"/>
      <c r="C142" s="225"/>
      <c r="D142" s="226" t="s">
        <v>172</v>
      </c>
      <c r="E142" s="227" t="s">
        <v>21</v>
      </c>
      <c r="F142" s="228" t="s">
        <v>982</v>
      </c>
      <c r="G142" s="225"/>
      <c r="H142" s="229">
        <v>94.5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172</v>
      </c>
      <c r="AU142" s="235" t="s">
        <v>87</v>
      </c>
      <c r="AV142" s="13" t="s">
        <v>87</v>
      </c>
      <c r="AW142" s="13" t="s">
        <v>38</v>
      </c>
      <c r="AX142" s="13" t="s">
        <v>77</v>
      </c>
      <c r="AY142" s="235" t="s">
        <v>161</v>
      </c>
    </row>
    <row r="143" s="13" customFormat="1">
      <c r="A143" s="13"/>
      <c r="B143" s="224"/>
      <c r="C143" s="225"/>
      <c r="D143" s="226" t="s">
        <v>172</v>
      </c>
      <c r="E143" s="227" t="s">
        <v>21</v>
      </c>
      <c r="F143" s="228" t="s">
        <v>983</v>
      </c>
      <c r="G143" s="225"/>
      <c r="H143" s="229">
        <v>236.25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172</v>
      </c>
      <c r="AU143" s="235" t="s">
        <v>87</v>
      </c>
      <c r="AV143" s="13" t="s">
        <v>87</v>
      </c>
      <c r="AW143" s="13" t="s">
        <v>38</v>
      </c>
      <c r="AX143" s="13" t="s">
        <v>77</v>
      </c>
      <c r="AY143" s="235" t="s">
        <v>161</v>
      </c>
    </row>
    <row r="144" s="14" customFormat="1">
      <c r="A144" s="14"/>
      <c r="B144" s="236"/>
      <c r="C144" s="237"/>
      <c r="D144" s="226" t="s">
        <v>172</v>
      </c>
      <c r="E144" s="238" t="s">
        <v>21</v>
      </c>
      <c r="F144" s="239" t="s">
        <v>175</v>
      </c>
      <c r="G144" s="237"/>
      <c r="H144" s="240">
        <v>405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172</v>
      </c>
      <c r="AU144" s="246" t="s">
        <v>87</v>
      </c>
      <c r="AV144" s="14" t="s">
        <v>168</v>
      </c>
      <c r="AW144" s="14" t="s">
        <v>38</v>
      </c>
      <c r="AX144" s="14" t="s">
        <v>85</v>
      </c>
      <c r="AY144" s="246" t="s">
        <v>161</v>
      </c>
    </row>
    <row r="145" s="2" customFormat="1" ht="24.15" customHeight="1">
      <c r="A145" s="40"/>
      <c r="B145" s="41"/>
      <c r="C145" s="206" t="s">
        <v>240</v>
      </c>
      <c r="D145" s="206" t="s">
        <v>163</v>
      </c>
      <c r="E145" s="207" t="s">
        <v>989</v>
      </c>
      <c r="F145" s="208" t="s">
        <v>990</v>
      </c>
      <c r="G145" s="209" t="s">
        <v>186</v>
      </c>
      <c r="H145" s="210">
        <v>169</v>
      </c>
      <c r="I145" s="211"/>
      <c r="J145" s="212">
        <f>ROUND(I145*H145,2)</f>
        <v>0</v>
      </c>
      <c r="K145" s="208" t="s">
        <v>167</v>
      </c>
      <c r="L145" s="46"/>
      <c r="M145" s="213" t="s">
        <v>21</v>
      </c>
      <c r="N145" s="214" t="s">
        <v>48</v>
      </c>
      <c r="O145" s="86"/>
      <c r="P145" s="215">
        <f>O145*H145</f>
        <v>0</v>
      </c>
      <c r="Q145" s="215">
        <v>0.0018816</v>
      </c>
      <c r="R145" s="215">
        <f>Q145*H145</f>
        <v>0.31799040000000001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168</v>
      </c>
      <c r="AT145" s="217" t="s">
        <v>163</v>
      </c>
      <c r="AU145" s="217" t="s">
        <v>87</v>
      </c>
      <c r="AY145" s="19" t="s">
        <v>161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85</v>
      </c>
      <c r="BK145" s="218">
        <f>ROUND(I145*H145,2)</f>
        <v>0</v>
      </c>
      <c r="BL145" s="19" t="s">
        <v>168</v>
      </c>
      <c r="BM145" s="217" t="s">
        <v>991</v>
      </c>
    </row>
    <row r="146" s="2" customFormat="1">
      <c r="A146" s="40"/>
      <c r="B146" s="41"/>
      <c r="C146" s="42"/>
      <c r="D146" s="219" t="s">
        <v>170</v>
      </c>
      <c r="E146" s="42"/>
      <c r="F146" s="220" t="s">
        <v>992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170</v>
      </c>
      <c r="AU146" s="19" t="s">
        <v>87</v>
      </c>
    </row>
    <row r="147" s="13" customFormat="1">
      <c r="A147" s="13"/>
      <c r="B147" s="224"/>
      <c r="C147" s="225"/>
      <c r="D147" s="226" t="s">
        <v>172</v>
      </c>
      <c r="E147" s="227" t="s">
        <v>21</v>
      </c>
      <c r="F147" s="228" t="s">
        <v>984</v>
      </c>
      <c r="G147" s="225"/>
      <c r="H147" s="229">
        <v>169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172</v>
      </c>
      <c r="AU147" s="235" t="s">
        <v>87</v>
      </c>
      <c r="AV147" s="13" t="s">
        <v>87</v>
      </c>
      <c r="AW147" s="13" t="s">
        <v>38</v>
      </c>
      <c r="AX147" s="13" t="s">
        <v>85</v>
      </c>
      <c r="AY147" s="235" t="s">
        <v>161</v>
      </c>
    </row>
    <row r="148" s="2" customFormat="1" ht="16.5" customHeight="1">
      <c r="A148" s="40"/>
      <c r="B148" s="41"/>
      <c r="C148" s="247" t="s">
        <v>246</v>
      </c>
      <c r="D148" s="247" t="s">
        <v>176</v>
      </c>
      <c r="E148" s="248" t="s">
        <v>993</v>
      </c>
      <c r="F148" s="249" t="s">
        <v>994</v>
      </c>
      <c r="G148" s="250" t="s">
        <v>166</v>
      </c>
      <c r="H148" s="251">
        <v>70.890000000000001</v>
      </c>
      <c r="I148" s="252"/>
      <c r="J148" s="253">
        <f>ROUND(I148*H148,2)</f>
        <v>0</v>
      </c>
      <c r="K148" s="249" t="s">
        <v>21</v>
      </c>
      <c r="L148" s="254"/>
      <c r="M148" s="255" t="s">
        <v>21</v>
      </c>
      <c r="N148" s="256" t="s">
        <v>48</v>
      </c>
      <c r="O148" s="86"/>
      <c r="P148" s="215">
        <f>O148*H148</f>
        <v>0</v>
      </c>
      <c r="Q148" s="215">
        <v>1</v>
      </c>
      <c r="R148" s="215">
        <f>Q148*H148</f>
        <v>70.890000000000001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179</v>
      </c>
      <c r="AT148" s="217" t="s">
        <v>176</v>
      </c>
      <c r="AU148" s="217" t="s">
        <v>87</v>
      </c>
      <c r="AY148" s="19" t="s">
        <v>161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85</v>
      </c>
      <c r="BK148" s="218">
        <f>ROUND(I148*H148,2)</f>
        <v>0</v>
      </c>
      <c r="BL148" s="19" t="s">
        <v>168</v>
      </c>
      <c r="BM148" s="217" t="s">
        <v>995</v>
      </c>
    </row>
    <row r="149" s="2" customFormat="1">
      <c r="A149" s="40"/>
      <c r="B149" s="41"/>
      <c r="C149" s="42"/>
      <c r="D149" s="226" t="s">
        <v>181</v>
      </c>
      <c r="E149" s="42"/>
      <c r="F149" s="257" t="s">
        <v>972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181</v>
      </c>
      <c r="AU149" s="19" t="s">
        <v>87</v>
      </c>
    </row>
    <row r="150" s="13" customFormat="1">
      <c r="A150" s="13"/>
      <c r="B150" s="224"/>
      <c r="C150" s="225"/>
      <c r="D150" s="226" t="s">
        <v>172</v>
      </c>
      <c r="E150" s="227" t="s">
        <v>21</v>
      </c>
      <c r="F150" s="228" t="s">
        <v>996</v>
      </c>
      <c r="G150" s="225"/>
      <c r="H150" s="229">
        <v>9.1699999999999999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172</v>
      </c>
      <c r="AU150" s="235" t="s">
        <v>87</v>
      </c>
      <c r="AV150" s="13" t="s">
        <v>87</v>
      </c>
      <c r="AW150" s="13" t="s">
        <v>38</v>
      </c>
      <c r="AX150" s="13" t="s">
        <v>77</v>
      </c>
      <c r="AY150" s="235" t="s">
        <v>161</v>
      </c>
    </row>
    <row r="151" s="13" customFormat="1">
      <c r="A151" s="13"/>
      <c r="B151" s="224"/>
      <c r="C151" s="225"/>
      <c r="D151" s="226" t="s">
        <v>172</v>
      </c>
      <c r="E151" s="227" t="s">
        <v>21</v>
      </c>
      <c r="F151" s="228" t="s">
        <v>997</v>
      </c>
      <c r="G151" s="225"/>
      <c r="H151" s="229">
        <v>11.670999999999999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172</v>
      </c>
      <c r="AU151" s="235" t="s">
        <v>87</v>
      </c>
      <c r="AV151" s="13" t="s">
        <v>87</v>
      </c>
      <c r="AW151" s="13" t="s">
        <v>38</v>
      </c>
      <c r="AX151" s="13" t="s">
        <v>77</v>
      </c>
      <c r="AY151" s="235" t="s">
        <v>161</v>
      </c>
    </row>
    <row r="152" s="13" customFormat="1">
      <c r="A152" s="13"/>
      <c r="B152" s="224"/>
      <c r="C152" s="225"/>
      <c r="D152" s="226" t="s">
        <v>172</v>
      </c>
      <c r="E152" s="227" t="s">
        <v>21</v>
      </c>
      <c r="F152" s="228" t="s">
        <v>998</v>
      </c>
      <c r="G152" s="225"/>
      <c r="H152" s="229">
        <v>29.177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172</v>
      </c>
      <c r="AU152" s="235" t="s">
        <v>87</v>
      </c>
      <c r="AV152" s="13" t="s">
        <v>87</v>
      </c>
      <c r="AW152" s="13" t="s">
        <v>38</v>
      </c>
      <c r="AX152" s="13" t="s">
        <v>77</v>
      </c>
      <c r="AY152" s="235" t="s">
        <v>161</v>
      </c>
    </row>
    <row r="153" s="13" customFormat="1">
      <c r="A153" s="13"/>
      <c r="B153" s="224"/>
      <c r="C153" s="225"/>
      <c r="D153" s="226" t="s">
        <v>172</v>
      </c>
      <c r="E153" s="227" t="s">
        <v>21</v>
      </c>
      <c r="F153" s="228" t="s">
        <v>999</v>
      </c>
      <c r="G153" s="225"/>
      <c r="H153" s="229">
        <v>20.872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172</v>
      </c>
      <c r="AU153" s="235" t="s">
        <v>87</v>
      </c>
      <c r="AV153" s="13" t="s">
        <v>87</v>
      </c>
      <c r="AW153" s="13" t="s">
        <v>38</v>
      </c>
      <c r="AX153" s="13" t="s">
        <v>77</v>
      </c>
      <c r="AY153" s="235" t="s">
        <v>161</v>
      </c>
    </row>
    <row r="154" s="14" customFormat="1">
      <c r="A154" s="14"/>
      <c r="B154" s="236"/>
      <c r="C154" s="237"/>
      <c r="D154" s="226" t="s">
        <v>172</v>
      </c>
      <c r="E154" s="238" t="s">
        <v>21</v>
      </c>
      <c r="F154" s="239" t="s">
        <v>175</v>
      </c>
      <c r="G154" s="237"/>
      <c r="H154" s="240">
        <v>70.890000000000001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172</v>
      </c>
      <c r="AU154" s="246" t="s">
        <v>87</v>
      </c>
      <c r="AV154" s="14" t="s">
        <v>168</v>
      </c>
      <c r="AW154" s="14" t="s">
        <v>38</v>
      </c>
      <c r="AX154" s="14" t="s">
        <v>85</v>
      </c>
      <c r="AY154" s="246" t="s">
        <v>161</v>
      </c>
    </row>
    <row r="155" s="2" customFormat="1" ht="24.15" customHeight="1">
      <c r="A155" s="40"/>
      <c r="B155" s="41"/>
      <c r="C155" s="206" t="s">
        <v>251</v>
      </c>
      <c r="D155" s="206" t="s">
        <v>163</v>
      </c>
      <c r="E155" s="207" t="s">
        <v>1000</v>
      </c>
      <c r="F155" s="208" t="s">
        <v>1001</v>
      </c>
      <c r="G155" s="209" t="s">
        <v>186</v>
      </c>
      <c r="H155" s="210">
        <v>574</v>
      </c>
      <c r="I155" s="211"/>
      <c r="J155" s="212">
        <f>ROUND(I155*H155,2)</f>
        <v>0</v>
      </c>
      <c r="K155" s="208" t="s">
        <v>167</v>
      </c>
      <c r="L155" s="46"/>
      <c r="M155" s="213" t="s">
        <v>21</v>
      </c>
      <c r="N155" s="214" t="s">
        <v>48</v>
      </c>
      <c r="O155" s="86"/>
      <c r="P155" s="215">
        <f>O155*H155</f>
        <v>0</v>
      </c>
      <c r="Q155" s="215">
        <v>9.0323999999999998E-05</v>
      </c>
      <c r="R155" s="215">
        <f>Q155*H155</f>
        <v>0.051845976000000002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168</v>
      </c>
      <c r="AT155" s="217" t="s">
        <v>163</v>
      </c>
      <c r="AU155" s="217" t="s">
        <v>87</v>
      </c>
      <c r="AY155" s="19" t="s">
        <v>161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85</v>
      </c>
      <c r="BK155" s="218">
        <f>ROUND(I155*H155,2)</f>
        <v>0</v>
      </c>
      <c r="BL155" s="19" t="s">
        <v>168</v>
      </c>
      <c r="BM155" s="217" t="s">
        <v>1002</v>
      </c>
    </row>
    <row r="156" s="2" customFormat="1">
      <c r="A156" s="40"/>
      <c r="B156" s="41"/>
      <c r="C156" s="42"/>
      <c r="D156" s="219" t="s">
        <v>170</v>
      </c>
      <c r="E156" s="42"/>
      <c r="F156" s="220" t="s">
        <v>1003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170</v>
      </c>
      <c r="AU156" s="19" t="s">
        <v>87</v>
      </c>
    </row>
    <row r="157" s="13" customFormat="1">
      <c r="A157" s="13"/>
      <c r="B157" s="224"/>
      <c r="C157" s="225"/>
      <c r="D157" s="226" t="s">
        <v>172</v>
      </c>
      <c r="E157" s="227" t="s">
        <v>21</v>
      </c>
      <c r="F157" s="228" t="s">
        <v>981</v>
      </c>
      <c r="G157" s="225"/>
      <c r="H157" s="229">
        <v>74.25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172</v>
      </c>
      <c r="AU157" s="235" t="s">
        <v>87</v>
      </c>
      <c r="AV157" s="13" t="s">
        <v>87</v>
      </c>
      <c r="AW157" s="13" t="s">
        <v>38</v>
      </c>
      <c r="AX157" s="13" t="s">
        <v>77</v>
      </c>
      <c r="AY157" s="235" t="s">
        <v>161</v>
      </c>
    </row>
    <row r="158" s="13" customFormat="1">
      <c r="A158" s="13"/>
      <c r="B158" s="224"/>
      <c r="C158" s="225"/>
      <c r="D158" s="226" t="s">
        <v>172</v>
      </c>
      <c r="E158" s="227" t="s">
        <v>21</v>
      </c>
      <c r="F158" s="228" t="s">
        <v>982</v>
      </c>
      <c r="G158" s="225"/>
      <c r="H158" s="229">
        <v>94.5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172</v>
      </c>
      <c r="AU158" s="235" t="s">
        <v>87</v>
      </c>
      <c r="AV158" s="13" t="s">
        <v>87</v>
      </c>
      <c r="AW158" s="13" t="s">
        <v>38</v>
      </c>
      <c r="AX158" s="13" t="s">
        <v>77</v>
      </c>
      <c r="AY158" s="235" t="s">
        <v>161</v>
      </c>
    </row>
    <row r="159" s="13" customFormat="1">
      <c r="A159" s="13"/>
      <c r="B159" s="224"/>
      <c r="C159" s="225"/>
      <c r="D159" s="226" t="s">
        <v>172</v>
      </c>
      <c r="E159" s="227" t="s">
        <v>21</v>
      </c>
      <c r="F159" s="228" t="s">
        <v>983</v>
      </c>
      <c r="G159" s="225"/>
      <c r="H159" s="229">
        <v>236.25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172</v>
      </c>
      <c r="AU159" s="235" t="s">
        <v>87</v>
      </c>
      <c r="AV159" s="13" t="s">
        <v>87</v>
      </c>
      <c r="AW159" s="13" t="s">
        <v>38</v>
      </c>
      <c r="AX159" s="13" t="s">
        <v>77</v>
      </c>
      <c r="AY159" s="235" t="s">
        <v>161</v>
      </c>
    </row>
    <row r="160" s="13" customFormat="1">
      <c r="A160" s="13"/>
      <c r="B160" s="224"/>
      <c r="C160" s="225"/>
      <c r="D160" s="226" t="s">
        <v>172</v>
      </c>
      <c r="E160" s="227" t="s">
        <v>21</v>
      </c>
      <c r="F160" s="228" t="s">
        <v>984</v>
      </c>
      <c r="G160" s="225"/>
      <c r="H160" s="229">
        <v>169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172</v>
      </c>
      <c r="AU160" s="235" t="s">
        <v>87</v>
      </c>
      <c r="AV160" s="13" t="s">
        <v>87</v>
      </c>
      <c r="AW160" s="13" t="s">
        <v>38</v>
      </c>
      <c r="AX160" s="13" t="s">
        <v>77</v>
      </c>
      <c r="AY160" s="235" t="s">
        <v>161</v>
      </c>
    </row>
    <row r="161" s="14" customFormat="1">
      <c r="A161" s="14"/>
      <c r="B161" s="236"/>
      <c r="C161" s="237"/>
      <c r="D161" s="226" t="s">
        <v>172</v>
      </c>
      <c r="E161" s="238" t="s">
        <v>21</v>
      </c>
      <c r="F161" s="239" t="s">
        <v>175</v>
      </c>
      <c r="G161" s="237"/>
      <c r="H161" s="240">
        <v>574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172</v>
      </c>
      <c r="AU161" s="246" t="s">
        <v>87</v>
      </c>
      <c r="AV161" s="14" t="s">
        <v>168</v>
      </c>
      <c r="AW161" s="14" t="s">
        <v>38</v>
      </c>
      <c r="AX161" s="14" t="s">
        <v>85</v>
      </c>
      <c r="AY161" s="246" t="s">
        <v>161</v>
      </c>
    </row>
    <row r="162" s="2" customFormat="1" ht="16.5" customHeight="1">
      <c r="A162" s="40"/>
      <c r="B162" s="41"/>
      <c r="C162" s="206" t="s">
        <v>256</v>
      </c>
      <c r="D162" s="206" t="s">
        <v>163</v>
      </c>
      <c r="E162" s="207" t="s">
        <v>1004</v>
      </c>
      <c r="F162" s="208" t="s">
        <v>1005</v>
      </c>
      <c r="G162" s="209" t="s">
        <v>929</v>
      </c>
      <c r="H162" s="210">
        <v>748.00400000000002</v>
      </c>
      <c r="I162" s="211"/>
      <c r="J162" s="212">
        <f>ROUND(I162*H162,2)</f>
        <v>0</v>
      </c>
      <c r="K162" s="208" t="s">
        <v>21</v>
      </c>
      <c r="L162" s="46"/>
      <c r="M162" s="213" t="s">
        <v>21</v>
      </c>
      <c r="N162" s="214" t="s">
        <v>48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168</v>
      </c>
      <c r="AT162" s="217" t="s">
        <v>163</v>
      </c>
      <c r="AU162" s="217" t="s">
        <v>87</v>
      </c>
      <c r="AY162" s="19" t="s">
        <v>161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85</v>
      </c>
      <c r="BK162" s="218">
        <f>ROUND(I162*H162,2)</f>
        <v>0</v>
      </c>
      <c r="BL162" s="19" t="s">
        <v>168</v>
      </c>
      <c r="BM162" s="217" t="s">
        <v>1006</v>
      </c>
    </row>
    <row r="163" s="13" customFormat="1">
      <c r="A163" s="13"/>
      <c r="B163" s="224"/>
      <c r="C163" s="225"/>
      <c r="D163" s="226" t="s">
        <v>172</v>
      </c>
      <c r="E163" s="227" t="s">
        <v>21</v>
      </c>
      <c r="F163" s="228" t="s">
        <v>932</v>
      </c>
      <c r="G163" s="225"/>
      <c r="H163" s="229">
        <v>94.094999999999999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172</v>
      </c>
      <c r="AU163" s="235" t="s">
        <v>87</v>
      </c>
      <c r="AV163" s="13" t="s">
        <v>87</v>
      </c>
      <c r="AW163" s="13" t="s">
        <v>38</v>
      </c>
      <c r="AX163" s="13" t="s">
        <v>77</v>
      </c>
      <c r="AY163" s="235" t="s">
        <v>161</v>
      </c>
    </row>
    <row r="164" s="13" customFormat="1">
      <c r="A164" s="13"/>
      <c r="B164" s="224"/>
      <c r="C164" s="225"/>
      <c r="D164" s="226" t="s">
        <v>172</v>
      </c>
      <c r="E164" s="227" t="s">
        <v>21</v>
      </c>
      <c r="F164" s="228" t="s">
        <v>933</v>
      </c>
      <c r="G164" s="225"/>
      <c r="H164" s="229">
        <v>793.654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172</v>
      </c>
      <c r="AU164" s="235" t="s">
        <v>87</v>
      </c>
      <c r="AV164" s="13" t="s">
        <v>87</v>
      </c>
      <c r="AW164" s="13" t="s">
        <v>38</v>
      </c>
      <c r="AX164" s="13" t="s">
        <v>77</v>
      </c>
      <c r="AY164" s="235" t="s">
        <v>161</v>
      </c>
    </row>
    <row r="165" s="13" customFormat="1">
      <c r="A165" s="13"/>
      <c r="B165" s="224"/>
      <c r="C165" s="225"/>
      <c r="D165" s="226" t="s">
        <v>172</v>
      </c>
      <c r="E165" s="227" t="s">
        <v>21</v>
      </c>
      <c r="F165" s="228" t="s">
        <v>938</v>
      </c>
      <c r="G165" s="225"/>
      <c r="H165" s="229">
        <v>182.655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172</v>
      </c>
      <c r="AU165" s="235" t="s">
        <v>87</v>
      </c>
      <c r="AV165" s="13" t="s">
        <v>87</v>
      </c>
      <c r="AW165" s="13" t="s">
        <v>38</v>
      </c>
      <c r="AX165" s="13" t="s">
        <v>77</v>
      </c>
      <c r="AY165" s="235" t="s">
        <v>161</v>
      </c>
    </row>
    <row r="166" s="15" customFormat="1">
      <c r="A166" s="15"/>
      <c r="B166" s="258"/>
      <c r="C166" s="259"/>
      <c r="D166" s="226" t="s">
        <v>172</v>
      </c>
      <c r="E166" s="260" t="s">
        <v>21</v>
      </c>
      <c r="F166" s="261" t="s">
        <v>208</v>
      </c>
      <c r="G166" s="259"/>
      <c r="H166" s="262">
        <v>1070.404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8" t="s">
        <v>172</v>
      </c>
      <c r="AU166" s="268" t="s">
        <v>87</v>
      </c>
      <c r="AV166" s="15" t="s">
        <v>183</v>
      </c>
      <c r="AW166" s="15" t="s">
        <v>38</v>
      </c>
      <c r="AX166" s="15" t="s">
        <v>77</v>
      </c>
      <c r="AY166" s="268" t="s">
        <v>161</v>
      </c>
    </row>
    <row r="167" s="13" customFormat="1">
      <c r="A167" s="13"/>
      <c r="B167" s="224"/>
      <c r="C167" s="225"/>
      <c r="D167" s="226" t="s">
        <v>172</v>
      </c>
      <c r="E167" s="227" t="s">
        <v>21</v>
      </c>
      <c r="F167" s="228" t="s">
        <v>1007</v>
      </c>
      <c r="G167" s="225"/>
      <c r="H167" s="229">
        <v>-322.39999999999998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172</v>
      </c>
      <c r="AU167" s="235" t="s">
        <v>87</v>
      </c>
      <c r="AV167" s="13" t="s">
        <v>87</v>
      </c>
      <c r="AW167" s="13" t="s">
        <v>38</v>
      </c>
      <c r="AX167" s="13" t="s">
        <v>77</v>
      </c>
      <c r="AY167" s="235" t="s">
        <v>161</v>
      </c>
    </row>
    <row r="168" s="14" customFormat="1">
      <c r="A168" s="14"/>
      <c r="B168" s="236"/>
      <c r="C168" s="237"/>
      <c r="D168" s="226" t="s">
        <v>172</v>
      </c>
      <c r="E168" s="238" t="s">
        <v>21</v>
      </c>
      <c r="F168" s="239" t="s">
        <v>175</v>
      </c>
      <c r="G168" s="237"/>
      <c r="H168" s="240">
        <v>748.00400000000002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172</v>
      </c>
      <c r="AU168" s="246" t="s">
        <v>87</v>
      </c>
      <c r="AV168" s="14" t="s">
        <v>168</v>
      </c>
      <c r="AW168" s="14" t="s">
        <v>38</v>
      </c>
      <c r="AX168" s="14" t="s">
        <v>85</v>
      </c>
      <c r="AY168" s="246" t="s">
        <v>161</v>
      </c>
    </row>
    <row r="169" s="12" customFormat="1" ht="22.8" customHeight="1">
      <c r="A169" s="12"/>
      <c r="B169" s="190"/>
      <c r="C169" s="191"/>
      <c r="D169" s="192" t="s">
        <v>76</v>
      </c>
      <c r="E169" s="204" t="s">
        <v>183</v>
      </c>
      <c r="F169" s="204" t="s">
        <v>195</v>
      </c>
      <c r="G169" s="191"/>
      <c r="H169" s="191"/>
      <c r="I169" s="194"/>
      <c r="J169" s="205">
        <f>BK169</f>
        <v>0</v>
      </c>
      <c r="K169" s="191"/>
      <c r="L169" s="196"/>
      <c r="M169" s="197"/>
      <c r="N169" s="198"/>
      <c r="O169" s="198"/>
      <c r="P169" s="199">
        <f>SUM(P170:P229)</f>
        <v>0</v>
      </c>
      <c r="Q169" s="198"/>
      <c r="R169" s="199">
        <f>SUM(R170:R229)</f>
        <v>1448.8179513520481</v>
      </c>
      <c r="S169" s="198"/>
      <c r="T169" s="200">
        <f>SUM(T170:T229)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85</v>
      </c>
      <c r="AT169" s="202" t="s">
        <v>76</v>
      </c>
      <c r="AU169" s="202" t="s">
        <v>85</v>
      </c>
      <c r="AY169" s="201" t="s">
        <v>161</v>
      </c>
      <c r="BK169" s="203">
        <f>SUM(BK170:BK229)</f>
        <v>0</v>
      </c>
    </row>
    <row r="170" s="2" customFormat="1" ht="37.8" customHeight="1">
      <c r="A170" s="40"/>
      <c r="B170" s="41"/>
      <c r="C170" s="206" t="s">
        <v>8</v>
      </c>
      <c r="D170" s="206" t="s">
        <v>163</v>
      </c>
      <c r="E170" s="207" t="s">
        <v>1008</v>
      </c>
      <c r="F170" s="208" t="s">
        <v>1009</v>
      </c>
      <c r="G170" s="209" t="s">
        <v>929</v>
      </c>
      <c r="H170" s="210">
        <v>33.054000000000002</v>
      </c>
      <c r="I170" s="211"/>
      <c r="J170" s="212">
        <f>ROUND(I170*H170,2)</f>
        <v>0</v>
      </c>
      <c r="K170" s="208" t="s">
        <v>167</v>
      </c>
      <c r="L170" s="46"/>
      <c r="M170" s="213" t="s">
        <v>21</v>
      </c>
      <c r="N170" s="214" t="s">
        <v>48</v>
      </c>
      <c r="O170" s="86"/>
      <c r="P170" s="215">
        <f>O170*H170</f>
        <v>0</v>
      </c>
      <c r="Q170" s="215">
        <v>2.8332345380000001</v>
      </c>
      <c r="R170" s="215">
        <f>Q170*H170</f>
        <v>93.64973441905201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168</v>
      </c>
      <c r="AT170" s="217" t="s">
        <v>163</v>
      </c>
      <c r="AU170" s="217" t="s">
        <v>87</v>
      </c>
      <c r="AY170" s="19" t="s">
        <v>161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85</v>
      </c>
      <c r="BK170" s="218">
        <f>ROUND(I170*H170,2)</f>
        <v>0</v>
      </c>
      <c r="BL170" s="19" t="s">
        <v>168</v>
      </c>
      <c r="BM170" s="217" t="s">
        <v>1010</v>
      </c>
    </row>
    <row r="171" s="2" customFormat="1">
      <c r="A171" s="40"/>
      <c r="B171" s="41"/>
      <c r="C171" s="42"/>
      <c r="D171" s="219" t="s">
        <v>170</v>
      </c>
      <c r="E171" s="42"/>
      <c r="F171" s="220" t="s">
        <v>1011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170</v>
      </c>
      <c r="AU171" s="19" t="s">
        <v>87</v>
      </c>
    </row>
    <row r="172" s="2" customFormat="1">
      <c r="A172" s="40"/>
      <c r="B172" s="41"/>
      <c r="C172" s="42"/>
      <c r="D172" s="226" t="s">
        <v>181</v>
      </c>
      <c r="E172" s="42"/>
      <c r="F172" s="257" t="s">
        <v>1012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181</v>
      </c>
      <c r="AU172" s="19" t="s">
        <v>87</v>
      </c>
    </row>
    <row r="173" s="13" customFormat="1">
      <c r="A173" s="13"/>
      <c r="B173" s="224"/>
      <c r="C173" s="225"/>
      <c r="D173" s="226" t="s">
        <v>172</v>
      </c>
      <c r="E173" s="227" t="s">
        <v>21</v>
      </c>
      <c r="F173" s="228" t="s">
        <v>1013</v>
      </c>
      <c r="G173" s="225"/>
      <c r="H173" s="229">
        <v>32.984999999999999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172</v>
      </c>
      <c r="AU173" s="235" t="s">
        <v>87</v>
      </c>
      <c r="AV173" s="13" t="s">
        <v>87</v>
      </c>
      <c r="AW173" s="13" t="s">
        <v>38</v>
      </c>
      <c r="AX173" s="13" t="s">
        <v>77</v>
      </c>
      <c r="AY173" s="235" t="s">
        <v>161</v>
      </c>
    </row>
    <row r="174" s="13" customFormat="1">
      <c r="A174" s="13"/>
      <c r="B174" s="224"/>
      <c r="C174" s="225"/>
      <c r="D174" s="226" t="s">
        <v>172</v>
      </c>
      <c r="E174" s="227" t="s">
        <v>21</v>
      </c>
      <c r="F174" s="228" t="s">
        <v>1014</v>
      </c>
      <c r="G174" s="225"/>
      <c r="H174" s="229">
        <v>0.069000000000000006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172</v>
      </c>
      <c r="AU174" s="235" t="s">
        <v>87</v>
      </c>
      <c r="AV174" s="13" t="s">
        <v>87</v>
      </c>
      <c r="AW174" s="13" t="s">
        <v>38</v>
      </c>
      <c r="AX174" s="13" t="s">
        <v>77</v>
      </c>
      <c r="AY174" s="235" t="s">
        <v>161</v>
      </c>
    </row>
    <row r="175" s="14" customFormat="1">
      <c r="A175" s="14"/>
      <c r="B175" s="236"/>
      <c r="C175" s="237"/>
      <c r="D175" s="226" t="s">
        <v>172</v>
      </c>
      <c r="E175" s="238" t="s">
        <v>21</v>
      </c>
      <c r="F175" s="239" t="s">
        <v>175</v>
      </c>
      <c r="G175" s="237"/>
      <c r="H175" s="240">
        <v>33.054000000000002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172</v>
      </c>
      <c r="AU175" s="246" t="s">
        <v>87</v>
      </c>
      <c r="AV175" s="14" t="s">
        <v>168</v>
      </c>
      <c r="AW175" s="14" t="s">
        <v>38</v>
      </c>
      <c r="AX175" s="14" t="s">
        <v>85</v>
      </c>
      <c r="AY175" s="246" t="s">
        <v>161</v>
      </c>
    </row>
    <row r="176" s="2" customFormat="1" ht="37.8" customHeight="1">
      <c r="A176" s="40"/>
      <c r="B176" s="41"/>
      <c r="C176" s="206" t="s">
        <v>266</v>
      </c>
      <c r="D176" s="206" t="s">
        <v>163</v>
      </c>
      <c r="E176" s="207" t="s">
        <v>1015</v>
      </c>
      <c r="F176" s="208" t="s">
        <v>1016</v>
      </c>
      <c r="G176" s="209" t="s">
        <v>929</v>
      </c>
      <c r="H176" s="210">
        <v>471.762</v>
      </c>
      <c r="I176" s="211"/>
      <c r="J176" s="212">
        <f>ROUND(I176*H176,2)</f>
        <v>0</v>
      </c>
      <c r="K176" s="208" t="s">
        <v>167</v>
      </c>
      <c r="L176" s="46"/>
      <c r="M176" s="213" t="s">
        <v>21</v>
      </c>
      <c r="N176" s="214" t="s">
        <v>48</v>
      </c>
      <c r="O176" s="86"/>
      <c r="P176" s="215">
        <f>O176*H176</f>
        <v>0</v>
      </c>
      <c r="Q176" s="215">
        <v>2.8332345380000001</v>
      </c>
      <c r="R176" s="215">
        <f>Q176*H176</f>
        <v>1336.612392115956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168</v>
      </c>
      <c r="AT176" s="217" t="s">
        <v>163</v>
      </c>
      <c r="AU176" s="217" t="s">
        <v>87</v>
      </c>
      <c r="AY176" s="19" t="s">
        <v>161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85</v>
      </c>
      <c r="BK176" s="218">
        <f>ROUND(I176*H176,2)</f>
        <v>0</v>
      </c>
      <c r="BL176" s="19" t="s">
        <v>168</v>
      </c>
      <c r="BM176" s="217" t="s">
        <v>1017</v>
      </c>
    </row>
    <row r="177" s="2" customFormat="1">
      <c r="A177" s="40"/>
      <c r="B177" s="41"/>
      <c r="C177" s="42"/>
      <c r="D177" s="219" t="s">
        <v>170</v>
      </c>
      <c r="E177" s="42"/>
      <c r="F177" s="220" t="s">
        <v>1018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170</v>
      </c>
      <c r="AU177" s="19" t="s">
        <v>87</v>
      </c>
    </row>
    <row r="178" s="2" customFormat="1">
      <c r="A178" s="40"/>
      <c r="B178" s="41"/>
      <c r="C178" s="42"/>
      <c r="D178" s="226" t="s">
        <v>181</v>
      </c>
      <c r="E178" s="42"/>
      <c r="F178" s="257" t="s">
        <v>1019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181</v>
      </c>
      <c r="AU178" s="19" t="s">
        <v>87</v>
      </c>
    </row>
    <row r="179" s="13" customFormat="1">
      <c r="A179" s="13"/>
      <c r="B179" s="224"/>
      <c r="C179" s="225"/>
      <c r="D179" s="226" t="s">
        <v>172</v>
      </c>
      <c r="E179" s="227" t="s">
        <v>21</v>
      </c>
      <c r="F179" s="228" t="s">
        <v>1020</v>
      </c>
      <c r="G179" s="225"/>
      <c r="H179" s="229">
        <v>377.19999999999999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172</v>
      </c>
      <c r="AU179" s="235" t="s">
        <v>87</v>
      </c>
      <c r="AV179" s="13" t="s">
        <v>87</v>
      </c>
      <c r="AW179" s="13" t="s">
        <v>38</v>
      </c>
      <c r="AX179" s="13" t="s">
        <v>77</v>
      </c>
      <c r="AY179" s="235" t="s">
        <v>161</v>
      </c>
    </row>
    <row r="180" s="13" customFormat="1">
      <c r="A180" s="13"/>
      <c r="B180" s="224"/>
      <c r="C180" s="225"/>
      <c r="D180" s="226" t="s">
        <v>172</v>
      </c>
      <c r="E180" s="227" t="s">
        <v>21</v>
      </c>
      <c r="F180" s="228" t="s">
        <v>1021</v>
      </c>
      <c r="G180" s="225"/>
      <c r="H180" s="229">
        <v>16.614000000000001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172</v>
      </c>
      <c r="AU180" s="235" t="s">
        <v>87</v>
      </c>
      <c r="AV180" s="13" t="s">
        <v>87</v>
      </c>
      <c r="AW180" s="13" t="s">
        <v>38</v>
      </c>
      <c r="AX180" s="13" t="s">
        <v>77</v>
      </c>
      <c r="AY180" s="235" t="s">
        <v>161</v>
      </c>
    </row>
    <row r="181" s="15" customFormat="1">
      <c r="A181" s="15"/>
      <c r="B181" s="258"/>
      <c r="C181" s="259"/>
      <c r="D181" s="226" t="s">
        <v>172</v>
      </c>
      <c r="E181" s="260" t="s">
        <v>21</v>
      </c>
      <c r="F181" s="261" t="s">
        <v>208</v>
      </c>
      <c r="G181" s="259"/>
      <c r="H181" s="262">
        <v>393.81399999999996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8" t="s">
        <v>172</v>
      </c>
      <c r="AU181" s="268" t="s">
        <v>87</v>
      </c>
      <c r="AV181" s="15" t="s">
        <v>183</v>
      </c>
      <c r="AW181" s="15" t="s">
        <v>38</v>
      </c>
      <c r="AX181" s="15" t="s">
        <v>77</v>
      </c>
      <c r="AY181" s="268" t="s">
        <v>161</v>
      </c>
    </row>
    <row r="182" s="13" customFormat="1">
      <c r="A182" s="13"/>
      <c r="B182" s="224"/>
      <c r="C182" s="225"/>
      <c r="D182" s="226" t="s">
        <v>172</v>
      </c>
      <c r="E182" s="227" t="s">
        <v>21</v>
      </c>
      <c r="F182" s="228" t="s">
        <v>1022</v>
      </c>
      <c r="G182" s="225"/>
      <c r="H182" s="229">
        <v>26.460000000000001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172</v>
      </c>
      <c r="AU182" s="235" t="s">
        <v>87</v>
      </c>
      <c r="AV182" s="13" t="s">
        <v>87</v>
      </c>
      <c r="AW182" s="13" t="s">
        <v>38</v>
      </c>
      <c r="AX182" s="13" t="s">
        <v>77</v>
      </c>
      <c r="AY182" s="235" t="s">
        <v>161</v>
      </c>
    </row>
    <row r="183" s="13" customFormat="1">
      <c r="A183" s="13"/>
      <c r="B183" s="224"/>
      <c r="C183" s="225"/>
      <c r="D183" s="226" t="s">
        <v>172</v>
      </c>
      <c r="E183" s="227" t="s">
        <v>21</v>
      </c>
      <c r="F183" s="228" t="s">
        <v>1023</v>
      </c>
      <c r="G183" s="225"/>
      <c r="H183" s="229">
        <v>4.4100000000000001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172</v>
      </c>
      <c r="AU183" s="235" t="s">
        <v>87</v>
      </c>
      <c r="AV183" s="13" t="s">
        <v>87</v>
      </c>
      <c r="AW183" s="13" t="s">
        <v>38</v>
      </c>
      <c r="AX183" s="13" t="s">
        <v>77</v>
      </c>
      <c r="AY183" s="235" t="s">
        <v>161</v>
      </c>
    </row>
    <row r="184" s="13" customFormat="1">
      <c r="A184" s="13"/>
      <c r="B184" s="224"/>
      <c r="C184" s="225"/>
      <c r="D184" s="226" t="s">
        <v>172</v>
      </c>
      <c r="E184" s="227" t="s">
        <v>21</v>
      </c>
      <c r="F184" s="228" t="s">
        <v>1024</v>
      </c>
      <c r="G184" s="225"/>
      <c r="H184" s="229">
        <v>43.588000000000001</v>
      </c>
      <c r="I184" s="230"/>
      <c r="J184" s="225"/>
      <c r="K184" s="225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172</v>
      </c>
      <c r="AU184" s="235" t="s">
        <v>87</v>
      </c>
      <c r="AV184" s="13" t="s">
        <v>87</v>
      </c>
      <c r="AW184" s="13" t="s">
        <v>38</v>
      </c>
      <c r="AX184" s="13" t="s">
        <v>77</v>
      </c>
      <c r="AY184" s="235" t="s">
        <v>161</v>
      </c>
    </row>
    <row r="185" s="13" customFormat="1">
      <c r="A185" s="13"/>
      <c r="B185" s="224"/>
      <c r="C185" s="225"/>
      <c r="D185" s="226" t="s">
        <v>172</v>
      </c>
      <c r="E185" s="227" t="s">
        <v>21</v>
      </c>
      <c r="F185" s="228" t="s">
        <v>1025</v>
      </c>
      <c r="G185" s="225"/>
      <c r="H185" s="229">
        <v>3.4900000000000002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172</v>
      </c>
      <c r="AU185" s="235" t="s">
        <v>87</v>
      </c>
      <c r="AV185" s="13" t="s">
        <v>87</v>
      </c>
      <c r="AW185" s="13" t="s">
        <v>38</v>
      </c>
      <c r="AX185" s="13" t="s">
        <v>77</v>
      </c>
      <c r="AY185" s="235" t="s">
        <v>161</v>
      </c>
    </row>
    <row r="186" s="14" customFormat="1">
      <c r="A186" s="14"/>
      <c r="B186" s="236"/>
      <c r="C186" s="237"/>
      <c r="D186" s="226" t="s">
        <v>172</v>
      </c>
      <c r="E186" s="238" t="s">
        <v>21</v>
      </c>
      <c r="F186" s="239" t="s">
        <v>175</v>
      </c>
      <c r="G186" s="237"/>
      <c r="H186" s="240">
        <v>471.762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172</v>
      </c>
      <c r="AU186" s="246" t="s">
        <v>87</v>
      </c>
      <c r="AV186" s="14" t="s">
        <v>168</v>
      </c>
      <c r="AW186" s="14" t="s">
        <v>38</v>
      </c>
      <c r="AX186" s="14" t="s">
        <v>85</v>
      </c>
      <c r="AY186" s="246" t="s">
        <v>161</v>
      </c>
    </row>
    <row r="187" s="2" customFormat="1" ht="37.8" customHeight="1">
      <c r="A187" s="40"/>
      <c r="B187" s="41"/>
      <c r="C187" s="206" t="s">
        <v>271</v>
      </c>
      <c r="D187" s="206" t="s">
        <v>163</v>
      </c>
      <c r="E187" s="207" t="s">
        <v>1026</v>
      </c>
      <c r="F187" s="208" t="s">
        <v>1027</v>
      </c>
      <c r="G187" s="209" t="s">
        <v>186</v>
      </c>
      <c r="H187" s="210">
        <v>196.51300000000001</v>
      </c>
      <c r="I187" s="211"/>
      <c r="J187" s="212">
        <f>ROUND(I187*H187,2)</f>
        <v>0</v>
      </c>
      <c r="K187" s="208" t="s">
        <v>167</v>
      </c>
      <c r="L187" s="46"/>
      <c r="M187" s="213" t="s">
        <v>21</v>
      </c>
      <c r="N187" s="214" t="s">
        <v>48</v>
      </c>
      <c r="O187" s="86"/>
      <c r="P187" s="215">
        <f>O187*H187</f>
        <v>0</v>
      </c>
      <c r="Q187" s="215">
        <v>0.0086524240000000006</v>
      </c>
      <c r="R187" s="215">
        <f>Q187*H187</f>
        <v>1.7003137975120002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168</v>
      </c>
      <c r="AT187" s="217" t="s">
        <v>163</v>
      </c>
      <c r="AU187" s="217" t="s">
        <v>87</v>
      </c>
      <c r="AY187" s="19" t="s">
        <v>161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85</v>
      </c>
      <c r="BK187" s="218">
        <f>ROUND(I187*H187,2)</f>
        <v>0</v>
      </c>
      <c r="BL187" s="19" t="s">
        <v>168</v>
      </c>
      <c r="BM187" s="217" t="s">
        <v>1028</v>
      </c>
    </row>
    <row r="188" s="2" customFormat="1">
      <c r="A188" s="40"/>
      <c r="B188" s="41"/>
      <c r="C188" s="42"/>
      <c r="D188" s="219" t="s">
        <v>170</v>
      </c>
      <c r="E188" s="42"/>
      <c r="F188" s="220" t="s">
        <v>1029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170</v>
      </c>
      <c r="AU188" s="19" t="s">
        <v>87</v>
      </c>
    </row>
    <row r="189" s="13" customFormat="1">
      <c r="A189" s="13"/>
      <c r="B189" s="224"/>
      <c r="C189" s="225"/>
      <c r="D189" s="226" t="s">
        <v>172</v>
      </c>
      <c r="E189" s="227" t="s">
        <v>21</v>
      </c>
      <c r="F189" s="228" t="s">
        <v>1030</v>
      </c>
      <c r="G189" s="225"/>
      <c r="H189" s="229">
        <v>21.600000000000001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172</v>
      </c>
      <c r="AU189" s="235" t="s">
        <v>87</v>
      </c>
      <c r="AV189" s="13" t="s">
        <v>87</v>
      </c>
      <c r="AW189" s="13" t="s">
        <v>38</v>
      </c>
      <c r="AX189" s="13" t="s">
        <v>77</v>
      </c>
      <c r="AY189" s="235" t="s">
        <v>161</v>
      </c>
    </row>
    <row r="190" s="13" customFormat="1">
      <c r="A190" s="13"/>
      <c r="B190" s="224"/>
      <c r="C190" s="225"/>
      <c r="D190" s="226" t="s">
        <v>172</v>
      </c>
      <c r="E190" s="227" t="s">
        <v>21</v>
      </c>
      <c r="F190" s="228" t="s">
        <v>1031</v>
      </c>
      <c r="G190" s="225"/>
      <c r="H190" s="229">
        <v>24.433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172</v>
      </c>
      <c r="AU190" s="235" t="s">
        <v>87</v>
      </c>
      <c r="AV190" s="13" t="s">
        <v>87</v>
      </c>
      <c r="AW190" s="13" t="s">
        <v>38</v>
      </c>
      <c r="AX190" s="13" t="s">
        <v>77</v>
      </c>
      <c r="AY190" s="235" t="s">
        <v>161</v>
      </c>
    </row>
    <row r="191" s="13" customFormat="1">
      <c r="A191" s="13"/>
      <c r="B191" s="224"/>
      <c r="C191" s="225"/>
      <c r="D191" s="226" t="s">
        <v>172</v>
      </c>
      <c r="E191" s="227" t="s">
        <v>21</v>
      </c>
      <c r="F191" s="228" t="s">
        <v>1032</v>
      </c>
      <c r="G191" s="225"/>
      <c r="H191" s="229">
        <v>13.83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172</v>
      </c>
      <c r="AU191" s="235" t="s">
        <v>87</v>
      </c>
      <c r="AV191" s="13" t="s">
        <v>87</v>
      </c>
      <c r="AW191" s="13" t="s">
        <v>38</v>
      </c>
      <c r="AX191" s="13" t="s">
        <v>77</v>
      </c>
      <c r="AY191" s="235" t="s">
        <v>161</v>
      </c>
    </row>
    <row r="192" s="15" customFormat="1">
      <c r="A192" s="15"/>
      <c r="B192" s="258"/>
      <c r="C192" s="259"/>
      <c r="D192" s="226" t="s">
        <v>172</v>
      </c>
      <c r="E192" s="260" t="s">
        <v>21</v>
      </c>
      <c r="F192" s="261" t="s">
        <v>208</v>
      </c>
      <c r="G192" s="259"/>
      <c r="H192" s="262">
        <v>59.863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8" t="s">
        <v>172</v>
      </c>
      <c r="AU192" s="268" t="s">
        <v>87</v>
      </c>
      <c r="AV192" s="15" t="s">
        <v>183</v>
      </c>
      <c r="AW192" s="15" t="s">
        <v>38</v>
      </c>
      <c r="AX192" s="15" t="s">
        <v>77</v>
      </c>
      <c r="AY192" s="268" t="s">
        <v>161</v>
      </c>
    </row>
    <row r="193" s="13" customFormat="1">
      <c r="A193" s="13"/>
      <c r="B193" s="224"/>
      <c r="C193" s="225"/>
      <c r="D193" s="226" t="s">
        <v>172</v>
      </c>
      <c r="E193" s="227" t="s">
        <v>21</v>
      </c>
      <c r="F193" s="228" t="s">
        <v>1033</v>
      </c>
      <c r="G193" s="225"/>
      <c r="H193" s="229">
        <v>0.56000000000000005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172</v>
      </c>
      <c r="AU193" s="235" t="s">
        <v>87</v>
      </c>
      <c r="AV193" s="13" t="s">
        <v>87</v>
      </c>
      <c r="AW193" s="13" t="s">
        <v>38</v>
      </c>
      <c r="AX193" s="13" t="s">
        <v>77</v>
      </c>
      <c r="AY193" s="235" t="s">
        <v>161</v>
      </c>
    </row>
    <row r="194" s="13" customFormat="1">
      <c r="A194" s="13"/>
      <c r="B194" s="224"/>
      <c r="C194" s="225"/>
      <c r="D194" s="226" t="s">
        <v>172</v>
      </c>
      <c r="E194" s="227" t="s">
        <v>21</v>
      </c>
      <c r="F194" s="228" t="s">
        <v>1034</v>
      </c>
      <c r="G194" s="225"/>
      <c r="H194" s="229">
        <v>0.35999999999999999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172</v>
      </c>
      <c r="AU194" s="235" t="s">
        <v>87</v>
      </c>
      <c r="AV194" s="13" t="s">
        <v>87</v>
      </c>
      <c r="AW194" s="13" t="s">
        <v>38</v>
      </c>
      <c r="AX194" s="13" t="s">
        <v>77</v>
      </c>
      <c r="AY194" s="235" t="s">
        <v>161</v>
      </c>
    </row>
    <row r="195" s="13" customFormat="1">
      <c r="A195" s="13"/>
      <c r="B195" s="224"/>
      <c r="C195" s="225"/>
      <c r="D195" s="226" t="s">
        <v>172</v>
      </c>
      <c r="E195" s="227" t="s">
        <v>21</v>
      </c>
      <c r="F195" s="228" t="s">
        <v>1035</v>
      </c>
      <c r="G195" s="225"/>
      <c r="H195" s="229">
        <v>16.524999999999999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172</v>
      </c>
      <c r="AU195" s="235" t="s">
        <v>87</v>
      </c>
      <c r="AV195" s="13" t="s">
        <v>87</v>
      </c>
      <c r="AW195" s="13" t="s">
        <v>38</v>
      </c>
      <c r="AX195" s="13" t="s">
        <v>77</v>
      </c>
      <c r="AY195" s="235" t="s">
        <v>161</v>
      </c>
    </row>
    <row r="196" s="15" customFormat="1">
      <c r="A196" s="15"/>
      <c r="B196" s="258"/>
      <c r="C196" s="259"/>
      <c r="D196" s="226" t="s">
        <v>172</v>
      </c>
      <c r="E196" s="260" t="s">
        <v>21</v>
      </c>
      <c r="F196" s="261" t="s">
        <v>208</v>
      </c>
      <c r="G196" s="259"/>
      <c r="H196" s="262">
        <v>17.445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172</v>
      </c>
      <c r="AU196" s="268" t="s">
        <v>87</v>
      </c>
      <c r="AV196" s="15" t="s">
        <v>183</v>
      </c>
      <c r="AW196" s="15" t="s">
        <v>38</v>
      </c>
      <c r="AX196" s="15" t="s">
        <v>77</v>
      </c>
      <c r="AY196" s="268" t="s">
        <v>161</v>
      </c>
    </row>
    <row r="197" s="13" customFormat="1">
      <c r="A197" s="13"/>
      <c r="B197" s="224"/>
      <c r="C197" s="225"/>
      <c r="D197" s="226" t="s">
        <v>172</v>
      </c>
      <c r="E197" s="227" t="s">
        <v>21</v>
      </c>
      <c r="F197" s="228" t="s">
        <v>1036</v>
      </c>
      <c r="G197" s="225"/>
      <c r="H197" s="229">
        <v>37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172</v>
      </c>
      <c r="AU197" s="235" t="s">
        <v>87</v>
      </c>
      <c r="AV197" s="13" t="s">
        <v>87</v>
      </c>
      <c r="AW197" s="13" t="s">
        <v>38</v>
      </c>
      <c r="AX197" s="13" t="s">
        <v>77</v>
      </c>
      <c r="AY197" s="235" t="s">
        <v>161</v>
      </c>
    </row>
    <row r="198" s="13" customFormat="1">
      <c r="A198" s="13"/>
      <c r="B198" s="224"/>
      <c r="C198" s="225"/>
      <c r="D198" s="226" t="s">
        <v>172</v>
      </c>
      <c r="E198" s="227" t="s">
        <v>21</v>
      </c>
      <c r="F198" s="228" t="s">
        <v>1037</v>
      </c>
      <c r="G198" s="225"/>
      <c r="H198" s="229">
        <v>24.48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172</v>
      </c>
      <c r="AU198" s="235" t="s">
        <v>87</v>
      </c>
      <c r="AV198" s="13" t="s">
        <v>87</v>
      </c>
      <c r="AW198" s="13" t="s">
        <v>38</v>
      </c>
      <c r="AX198" s="13" t="s">
        <v>77</v>
      </c>
      <c r="AY198" s="235" t="s">
        <v>161</v>
      </c>
    </row>
    <row r="199" s="13" customFormat="1">
      <c r="A199" s="13"/>
      <c r="B199" s="224"/>
      <c r="C199" s="225"/>
      <c r="D199" s="226" t="s">
        <v>172</v>
      </c>
      <c r="E199" s="227" t="s">
        <v>21</v>
      </c>
      <c r="F199" s="228" t="s">
        <v>1038</v>
      </c>
      <c r="G199" s="225"/>
      <c r="H199" s="229">
        <v>5.4000000000000004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172</v>
      </c>
      <c r="AU199" s="235" t="s">
        <v>87</v>
      </c>
      <c r="AV199" s="13" t="s">
        <v>87</v>
      </c>
      <c r="AW199" s="13" t="s">
        <v>38</v>
      </c>
      <c r="AX199" s="13" t="s">
        <v>77</v>
      </c>
      <c r="AY199" s="235" t="s">
        <v>161</v>
      </c>
    </row>
    <row r="200" s="13" customFormat="1">
      <c r="A200" s="13"/>
      <c r="B200" s="224"/>
      <c r="C200" s="225"/>
      <c r="D200" s="226" t="s">
        <v>172</v>
      </c>
      <c r="E200" s="227" t="s">
        <v>21</v>
      </c>
      <c r="F200" s="228" t="s">
        <v>1039</v>
      </c>
      <c r="G200" s="225"/>
      <c r="H200" s="229">
        <v>17.16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172</v>
      </c>
      <c r="AU200" s="235" t="s">
        <v>87</v>
      </c>
      <c r="AV200" s="13" t="s">
        <v>87</v>
      </c>
      <c r="AW200" s="13" t="s">
        <v>38</v>
      </c>
      <c r="AX200" s="13" t="s">
        <v>77</v>
      </c>
      <c r="AY200" s="235" t="s">
        <v>161</v>
      </c>
    </row>
    <row r="201" s="13" customFormat="1">
      <c r="A201" s="13"/>
      <c r="B201" s="224"/>
      <c r="C201" s="225"/>
      <c r="D201" s="226" t="s">
        <v>172</v>
      </c>
      <c r="E201" s="227" t="s">
        <v>21</v>
      </c>
      <c r="F201" s="228" t="s">
        <v>1040</v>
      </c>
      <c r="G201" s="225"/>
      <c r="H201" s="229">
        <v>18.347999999999999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172</v>
      </c>
      <c r="AU201" s="235" t="s">
        <v>87</v>
      </c>
      <c r="AV201" s="13" t="s">
        <v>87</v>
      </c>
      <c r="AW201" s="13" t="s">
        <v>38</v>
      </c>
      <c r="AX201" s="13" t="s">
        <v>77</v>
      </c>
      <c r="AY201" s="235" t="s">
        <v>161</v>
      </c>
    </row>
    <row r="202" s="13" customFormat="1">
      <c r="A202" s="13"/>
      <c r="B202" s="224"/>
      <c r="C202" s="225"/>
      <c r="D202" s="226" t="s">
        <v>172</v>
      </c>
      <c r="E202" s="227" t="s">
        <v>21</v>
      </c>
      <c r="F202" s="228" t="s">
        <v>1041</v>
      </c>
      <c r="G202" s="225"/>
      <c r="H202" s="229">
        <v>0.91000000000000003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172</v>
      </c>
      <c r="AU202" s="235" t="s">
        <v>87</v>
      </c>
      <c r="AV202" s="13" t="s">
        <v>87</v>
      </c>
      <c r="AW202" s="13" t="s">
        <v>38</v>
      </c>
      <c r="AX202" s="13" t="s">
        <v>77</v>
      </c>
      <c r="AY202" s="235" t="s">
        <v>161</v>
      </c>
    </row>
    <row r="203" s="13" customFormat="1">
      <c r="A203" s="13"/>
      <c r="B203" s="224"/>
      <c r="C203" s="225"/>
      <c r="D203" s="226" t="s">
        <v>172</v>
      </c>
      <c r="E203" s="227" t="s">
        <v>21</v>
      </c>
      <c r="F203" s="228" t="s">
        <v>1042</v>
      </c>
      <c r="G203" s="225"/>
      <c r="H203" s="229">
        <v>5.46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172</v>
      </c>
      <c r="AU203" s="235" t="s">
        <v>87</v>
      </c>
      <c r="AV203" s="13" t="s">
        <v>87</v>
      </c>
      <c r="AW203" s="13" t="s">
        <v>38</v>
      </c>
      <c r="AX203" s="13" t="s">
        <v>77</v>
      </c>
      <c r="AY203" s="235" t="s">
        <v>161</v>
      </c>
    </row>
    <row r="204" s="13" customFormat="1">
      <c r="A204" s="13"/>
      <c r="B204" s="224"/>
      <c r="C204" s="225"/>
      <c r="D204" s="226" t="s">
        <v>172</v>
      </c>
      <c r="E204" s="227" t="s">
        <v>21</v>
      </c>
      <c r="F204" s="228" t="s">
        <v>1043</v>
      </c>
      <c r="G204" s="225"/>
      <c r="H204" s="229">
        <v>6.6790000000000003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172</v>
      </c>
      <c r="AU204" s="235" t="s">
        <v>87</v>
      </c>
      <c r="AV204" s="13" t="s">
        <v>87</v>
      </c>
      <c r="AW204" s="13" t="s">
        <v>38</v>
      </c>
      <c r="AX204" s="13" t="s">
        <v>77</v>
      </c>
      <c r="AY204" s="235" t="s">
        <v>161</v>
      </c>
    </row>
    <row r="205" s="13" customFormat="1">
      <c r="A205" s="13"/>
      <c r="B205" s="224"/>
      <c r="C205" s="225"/>
      <c r="D205" s="226" t="s">
        <v>172</v>
      </c>
      <c r="E205" s="227" t="s">
        <v>21</v>
      </c>
      <c r="F205" s="228" t="s">
        <v>1044</v>
      </c>
      <c r="G205" s="225"/>
      <c r="H205" s="229">
        <v>0.83999999999999997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172</v>
      </c>
      <c r="AU205" s="235" t="s">
        <v>87</v>
      </c>
      <c r="AV205" s="13" t="s">
        <v>87</v>
      </c>
      <c r="AW205" s="13" t="s">
        <v>38</v>
      </c>
      <c r="AX205" s="13" t="s">
        <v>77</v>
      </c>
      <c r="AY205" s="235" t="s">
        <v>161</v>
      </c>
    </row>
    <row r="206" s="13" customFormat="1">
      <c r="A206" s="13"/>
      <c r="B206" s="224"/>
      <c r="C206" s="225"/>
      <c r="D206" s="226" t="s">
        <v>172</v>
      </c>
      <c r="E206" s="227" t="s">
        <v>21</v>
      </c>
      <c r="F206" s="228" t="s">
        <v>1045</v>
      </c>
      <c r="G206" s="225"/>
      <c r="H206" s="229">
        <v>2.3999999999999999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172</v>
      </c>
      <c r="AU206" s="235" t="s">
        <v>87</v>
      </c>
      <c r="AV206" s="13" t="s">
        <v>87</v>
      </c>
      <c r="AW206" s="13" t="s">
        <v>38</v>
      </c>
      <c r="AX206" s="13" t="s">
        <v>77</v>
      </c>
      <c r="AY206" s="235" t="s">
        <v>161</v>
      </c>
    </row>
    <row r="207" s="13" customFormat="1">
      <c r="A207" s="13"/>
      <c r="B207" s="224"/>
      <c r="C207" s="225"/>
      <c r="D207" s="226" t="s">
        <v>172</v>
      </c>
      <c r="E207" s="227" t="s">
        <v>21</v>
      </c>
      <c r="F207" s="228" t="s">
        <v>1046</v>
      </c>
      <c r="G207" s="225"/>
      <c r="H207" s="229">
        <v>0.52800000000000002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172</v>
      </c>
      <c r="AU207" s="235" t="s">
        <v>87</v>
      </c>
      <c r="AV207" s="13" t="s">
        <v>87</v>
      </c>
      <c r="AW207" s="13" t="s">
        <v>38</v>
      </c>
      <c r="AX207" s="13" t="s">
        <v>77</v>
      </c>
      <c r="AY207" s="235" t="s">
        <v>161</v>
      </c>
    </row>
    <row r="208" s="14" customFormat="1">
      <c r="A208" s="14"/>
      <c r="B208" s="236"/>
      <c r="C208" s="237"/>
      <c r="D208" s="226" t="s">
        <v>172</v>
      </c>
      <c r="E208" s="238" t="s">
        <v>21</v>
      </c>
      <c r="F208" s="239" t="s">
        <v>175</v>
      </c>
      <c r="G208" s="237"/>
      <c r="H208" s="240">
        <v>196.51299999999998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172</v>
      </c>
      <c r="AU208" s="246" t="s">
        <v>87</v>
      </c>
      <c r="AV208" s="14" t="s">
        <v>168</v>
      </c>
      <c r="AW208" s="14" t="s">
        <v>38</v>
      </c>
      <c r="AX208" s="14" t="s">
        <v>85</v>
      </c>
      <c r="AY208" s="246" t="s">
        <v>161</v>
      </c>
    </row>
    <row r="209" s="2" customFormat="1" ht="37.8" customHeight="1">
      <c r="A209" s="40"/>
      <c r="B209" s="41"/>
      <c r="C209" s="206" t="s">
        <v>277</v>
      </c>
      <c r="D209" s="206" t="s">
        <v>163</v>
      </c>
      <c r="E209" s="207" t="s">
        <v>1047</v>
      </c>
      <c r="F209" s="208" t="s">
        <v>1048</v>
      </c>
      <c r="G209" s="209" t="s">
        <v>186</v>
      </c>
      <c r="H209" s="210">
        <v>23.324000000000002</v>
      </c>
      <c r="I209" s="211"/>
      <c r="J209" s="212">
        <f>ROUND(I209*H209,2)</f>
        <v>0</v>
      </c>
      <c r="K209" s="208" t="s">
        <v>167</v>
      </c>
      <c r="L209" s="46"/>
      <c r="M209" s="213" t="s">
        <v>21</v>
      </c>
      <c r="N209" s="214" t="s">
        <v>48</v>
      </c>
      <c r="O209" s="86"/>
      <c r="P209" s="215">
        <f>O209*H209</f>
        <v>0</v>
      </c>
      <c r="Q209" s="215">
        <v>0.0097631220000000008</v>
      </c>
      <c r="R209" s="215">
        <f>Q209*H209</f>
        <v>0.22771505752800003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168</v>
      </c>
      <c r="AT209" s="217" t="s">
        <v>163</v>
      </c>
      <c r="AU209" s="217" t="s">
        <v>87</v>
      </c>
      <c r="AY209" s="19" t="s">
        <v>161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85</v>
      </c>
      <c r="BK209" s="218">
        <f>ROUND(I209*H209,2)</f>
        <v>0</v>
      </c>
      <c r="BL209" s="19" t="s">
        <v>168</v>
      </c>
      <c r="BM209" s="217" t="s">
        <v>1049</v>
      </c>
    </row>
    <row r="210" s="2" customFormat="1">
      <c r="A210" s="40"/>
      <c r="B210" s="41"/>
      <c r="C210" s="42"/>
      <c r="D210" s="219" t="s">
        <v>170</v>
      </c>
      <c r="E210" s="42"/>
      <c r="F210" s="220" t="s">
        <v>1050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170</v>
      </c>
      <c r="AU210" s="19" t="s">
        <v>87</v>
      </c>
    </row>
    <row r="211" s="13" customFormat="1">
      <c r="A211" s="13"/>
      <c r="B211" s="224"/>
      <c r="C211" s="225"/>
      <c r="D211" s="226" t="s">
        <v>172</v>
      </c>
      <c r="E211" s="227" t="s">
        <v>21</v>
      </c>
      <c r="F211" s="228" t="s">
        <v>1051</v>
      </c>
      <c r="G211" s="225"/>
      <c r="H211" s="229">
        <v>9.6940000000000008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172</v>
      </c>
      <c r="AU211" s="235" t="s">
        <v>87</v>
      </c>
      <c r="AV211" s="13" t="s">
        <v>87</v>
      </c>
      <c r="AW211" s="13" t="s">
        <v>38</v>
      </c>
      <c r="AX211" s="13" t="s">
        <v>77</v>
      </c>
      <c r="AY211" s="235" t="s">
        <v>161</v>
      </c>
    </row>
    <row r="212" s="13" customFormat="1">
      <c r="A212" s="13"/>
      <c r="B212" s="224"/>
      <c r="C212" s="225"/>
      <c r="D212" s="226" t="s">
        <v>172</v>
      </c>
      <c r="E212" s="227" t="s">
        <v>21</v>
      </c>
      <c r="F212" s="228" t="s">
        <v>1052</v>
      </c>
      <c r="G212" s="225"/>
      <c r="H212" s="229">
        <v>13.630000000000001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172</v>
      </c>
      <c r="AU212" s="235" t="s">
        <v>87</v>
      </c>
      <c r="AV212" s="13" t="s">
        <v>87</v>
      </c>
      <c r="AW212" s="13" t="s">
        <v>38</v>
      </c>
      <c r="AX212" s="13" t="s">
        <v>77</v>
      </c>
      <c r="AY212" s="235" t="s">
        <v>161</v>
      </c>
    </row>
    <row r="213" s="14" customFormat="1">
      <c r="A213" s="14"/>
      <c r="B213" s="236"/>
      <c r="C213" s="237"/>
      <c r="D213" s="226" t="s">
        <v>172</v>
      </c>
      <c r="E213" s="238" t="s">
        <v>21</v>
      </c>
      <c r="F213" s="239" t="s">
        <v>175</v>
      </c>
      <c r="G213" s="237"/>
      <c r="H213" s="240">
        <v>23.324000000000002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172</v>
      </c>
      <c r="AU213" s="246" t="s">
        <v>87</v>
      </c>
      <c r="AV213" s="14" t="s">
        <v>168</v>
      </c>
      <c r="AW213" s="14" t="s">
        <v>38</v>
      </c>
      <c r="AX213" s="14" t="s">
        <v>85</v>
      </c>
      <c r="AY213" s="246" t="s">
        <v>161</v>
      </c>
    </row>
    <row r="214" s="2" customFormat="1" ht="37.8" customHeight="1">
      <c r="A214" s="40"/>
      <c r="B214" s="41"/>
      <c r="C214" s="206" t="s">
        <v>282</v>
      </c>
      <c r="D214" s="206" t="s">
        <v>163</v>
      </c>
      <c r="E214" s="207" t="s">
        <v>1053</v>
      </c>
      <c r="F214" s="208" t="s">
        <v>1054</v>
      </c>
      <c r="G214" s="209" t="s">
        <v>186</v>
      </c>
      <c r="H214" s="210">
        <v>196.51300000000001</v>
      </c>
      <c r="I214" s="211"/>
      <c r="J214" s="212">
        <f>ROUND(I214*H214,2)</f>
        <v>0</v>
      </c>
      <c r="K214" s="208" t="s">
        <v>167</v>
      </c>
      <c r="L214" s="46"/>
      <c r="M214" s="213" t="s">
        <v>21</v>
      </c>
      <c r="N214" s="214" t="s">
        <v>48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168</v>
      </c>
      <c r="AT214" s="217" t="s">
        <v>163</v>
      </c>
      <c r="AU214" s="217" t="s">
        <v>87</v>
      </c>
      <c r="AY214" s="19" t="s">
        <v>161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85</v>
      </c>
      <c r="BK214" s="218">
        <f>ROUND(I214*H214,2)</f>
        <v>0</v>
      </c>
      <c r="BL214" s="19" t="s">
        <v>168</v>
      </c>
      <c r="BM214" s="217" t="s">
        <v>1055</v>
      </c>
    </row>
    <row r="215" s="2" customFormat="1">
      <c r="A215" s="40"/>
      <c r="B215" s="41"/>
      <c r="C215" s="42"/>
      <c r="D215" s="219" t="s">
        <v>170</v>
      </c>
      <c r="E215" s="42"/>
      <c r="F215" s="220" t="s">
        <v>1056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170</v>
      </c>
      <c r="AU215" s="19" t="s">
        <v>87</v>
      </c>
    </row>
    <row r="216" s="2" customFormat="1" ht="37.8" customHeight="1">
      <c r="A216" s="40"/>
      <c r="B216" s="41"/>
      <c r="C216" s="206" t="s">
        <v>288</v>
      </c>
      <c r="D216" s="206" t="s">
        <v>163</v>
      </c>
      <c r="E216" s="207" t="s">
        <v>1057</v>
      </c>
      <c r="F216" s="208" t="s">
        <v>1058</v>
      </c>
      <c r="G216" s="209" t="s">
        <v>186</v>
      </c>
      <c r="H216" s="210">
        <v>23.324000000000002</v>
      </c>
      <c r="I216" s="211"/>
      <c r="J216" s="212">
        <f>ROUND(I216*H216,2)</f>
        <v>0</v>
      </c>
      <c r="K216" s="208" t="s">
        <v>167</v>
      </c>
      <c r="L216" s="46"/>
      <c r="M216" s="213" t="s">
        <v>21</v>
      </c>
      <c r="N216" s="214" t="s">
        <v>48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168</v>
      </c>
      <c r="AT216" s="217" t="s">
        <v>163</v>
      </c>
      <c r="AU216" s="217" t="s">
        <v>87</v>
      </c>
      <c r="AY216" s="19" t="s">
        <v>161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85</v>
      </c>
      <c r="BK216" s="218">
        <f>ROUND(I216*H216,2)</f>
        <v>0</v>
      </c>
      <c r="BL216" s="19" t="s">
        <v>168</v>
      </c>
      <c r="BM216" s="217" t="s">
        <v>1059</v>
      </c>
    </row>
    <row r="217" s="2" customFormat="1">
      <c r="A217" s="40"/>
      <c r="B217" s="41"/>
      <c r="C217" s="42"/>
      <c r="D217" s="219" t="s">
        <v>170</v>
      </c>
      <c r="E217" s="42"/>
      <c r="F217" s="220" t="s">
        <v>1060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170</v>
      </c>
      <c r="AU217" s="19" t="s">
        <v>87</v>
      </c>
    </row>
    <row r="218" s="2" customFormat="1" ht="44.25" customHeight="1">
      <c r="A218" s="40"/>
      <c r="B218" s="41"/>
      <c r="C218" s="206" t="s">
        <v>7</v>
      </c>
      <c r="D218" s="206" t="s">
        <v>163</v>
      </c>
      <c r="E218" s="207" t="s">
        <v>1061</v>
      </c>
      <c r="F218" s="208" t="s">
        <v>1062</v>
      </c>
      <c r="G218" s="209" t="s">
        <v>166</v>
      </c>
      <c r="H218" s="210">
        <v>5.1619999999999999</v>
      </c>
      <c r="I218" s="211"/>
      <c r="J218" s="212">
        <f>ROUND(I218*H218,2)</f>
        <v>0</v>
      </c>
      <c r="K218" s="208" t="s">
        <v>167</v>
      </c>
      <c r="L218" s="46"/>
      <c r="M218" s="213" t="s">
        <v>21</v>
      </c>
      <c r="N218" s="214" t="s">
        <v>48</v>
      </c>
      <c r="O218" s="86"/>
      <c r="P218" s="215">
        <f>O218*H218</f>
        <v>0</v>
      </c>
      <c r="Q218" s="215">
        <v>1.095275</v>
      </c>
      <c r="R218" s="215">
        <f>Q218*H218</f>
        <v>5.6538095500000001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168</v>
      </c>
      <c r="AT218" s="217" t="s">
        <v>163</v>
      </c>
      <c r="AU218" s="217" t="s">
        <v>87</v>
      </c>
      <c r="AY218" s="19" t="s">
        <v>161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85</v>
      </c>
      <c r="BK218" s="218">
        <f>ROUND(I218*H218,2)</f>
        <v>0</v>
      </c>
      <c r="BL218" s="19" t="s">
        <v>168</v>
      </c>
      <c r="BM218" s="217" t="s">
        <v>1063</v>
      </c>
    </row>
    <row r="219" s="2" customFormat="1">
      <c r="A219" s="40"/>
      <c r="B219" s="41"/>
      <c r="C219" s="42"/>
      <c r="D219" s="219" t="s">
        <v>170</v>
      </c>
      <c r="E219" s="42"/>
      <c r="F219" s="220" t="s">
        <v>1064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170</v>
      </c>
      <c r="AU219" s="19" t="s">
        <v>87</v>
      </c>
    </row>
    <row r="220" s="13" customFormat="1">
      <c r="A220" s="13"/>
      <c r="B220" s="224"/>
      <c r="C220" s="225"/>
      <c r="D220" s="226" t="s">
        <v>172</v>
      </c>
      <c r="E220" s="227" t="s">
        <v>21</v>
      </c>
      <c r="F220" s="228" t="s">
        <v>1065</v>
      </c>
      <c r="G220" s="225"/>
      <c r="H220" s="229">
        <v>4.9160000000000004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172</v>
      </c>
      <c r="AU220" s="235" t="s">
        <v>87</v>
      </c>
      <c r="AV220" s="13" t="s">
        <v>87</v>
      </c>
      <c r="AW220" s="13" t="s">
        <v>38</v>
      </c>
      <c r="AX220" s="13" t="s">
        <v>77</v>
      </c>
      <c r="AY220" s="235" t="s">
        <v>161</v>
      </c>
    </row>
    <row r="221" s="15" customFormat="1">
      <c r="A221" s="15"/>
      <c r="B221" s="258"/>
      <c r="C221" s="259"/>
      <c r="D221" s="226" t="s">
        <v>172</v>
      </c>
      <c r="E221" s="260" t="s">
        <v>21</v>
      </c>
      <c r="F221" s="261" t="s">
        <v>208</v>
      </c>
      <c r="G221" s="259"/>
      <c r="H221" s="262">
        <v>4.9160000000000004</v>
      </c>
      <c r="I221" s="263"/>
      <c r="J221" s="259"/>
      <c r="K221" s="259"/>
      <c r="L221" s="264"/>
      <c r="M221" s="265"/>
      <c r="N221" s="266"/>
      <c r="O221" s="266"/>
      <c r="P221" s="266"/>
      <c r="Q221" s="266"/>
      <c r="R221" s="266"/>
      <c r="S221" s="266"/>
      <c r="T221" s="26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8" t="s">
        <v>172</v>
      </c>
      <c r="AU221" s="268" t="s">
        <v>87</v>
      </c>
      <c r="AV221" s="15" t="s">
        <v>183</v>
      </c>
      <c r="AW221" s="15" t="s">
        <v>38</v>
      </c>
      <c r="AX221" s="15" t="s">
        <v>77</v>
      </c>
      <c r="AY221" s="268" t="s">
        <v>161</v>
      </c>
    </row>
    <row r="222" s="13" customFormat="1">
      <c r="A222" s="13"/>
      <c r="B222" s="224"/>
      <c r="C222" s="225"/>
      <c r="D222" s="226" t="s">
        <v>172</v>
      </c>
      <c r="E222" s="227" t="s">
        <v>21</v>
      </c>
      <c r="F222" s="228" t="s">
        <v>1066</v>
      </c>
      <c r="G222" s="225"/>
      <c r="H222" s="229">
        <v>0.246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172</v>
      </c>
      <c r="AU222" s="235" t="s">
        <v>87</v>
      </c>
      <c r="AV222" s="13" t="s">
        <v>87</v>
      </c>
      <c r="AW222" s="13" t="s">
        <v>38</v>
      </c>
      <c r="AX222" s="13" t="s">
        <v>77</v>
      </c>
      <c r="AY222" s="235" t="s">
        <v>161</v>
      </c>
    </row>
    <row r="223" s="14" customFormat="1">
      <c r="A223" s="14"/>
      <c r="B223" s="236"/>
      <c r="C223" s="237"/>
      <c r="D223" s="226" t="s">
        <v>172</v>
      </c>
      <c r="E223" s="238" t="s">
        <v>21</v>
      </c>
      <c r="F223" s="239" t="s">
        <v>175</v>
      </c>
      <c r="G223" s="237"/>
      <c r="H223" s="240">
        <v>5.1620000000000008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172</v>
      </c>
      <c r="AU223" s="246" t="s">
        <v>87</v>
      </c>
      <c r="AV223" s="14" t="s">
        <v>168</v>
      </c>
      <c r="AW223" s="14" t="s">
        <v>38</v>
      </c>
      <c r="AX223" s="14" t="s">
        <v>85</v>
      </c>
      <c r="AY223" s="246" t="s">
        <v>161</v>
      </c>
    </row>
    <row r="224" s="2" customFormat="1" ht="44.25" customHeight="1">
      <c r="A224" s="40"/>
      <c r="B224" s="41"/>
      <c r="C224" s="206" t="s">
        <v>303</v>
      </c>
      <c r="D224" s="206" t="s">
        <v>163</v>
      </c>
      <c r="E224" s="207" t="s">
        <v>1067</v>
      </c>
      <c r="F224" s="208" t="s">
        <v>1068</v>
      </c>
      <c r="G224" s="209" t="s">
        <v>166</v>
      </c>
      <c r="H224" s="210">
        <v>10.396000000000001</v>
      </c>
      <c r="I224" s="211"/>
      <c r="J224" s="212">
        <f>ROUND(I224*H224,2)</f>
        <v>0</v>
      </c>
      <c r="K224" s="208" t="s">
        <v>167</v>
      </c>
      <c r="L224" s="46"/>
      <c r="M224" s="213" t="s">
        <v>21</v>
      </c>
      <c r="N224" s="214" t="s">
        <v>48</v>
      </c>
      <c r="O224" s="86"/>
      <c r="P224" s="215">
        <f>O224*H224</f>
        <v>0</v>
      </c>
      <c r="Q224" s="215">
        <v>1.0555969999999999</v>
      </c>
      <c r="R224" s="215">
        <f>Q224*H224</f>
        <v>10.973986412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168</v>
      </c>
      <c r="AT224" s="217" t="s">
        <v>163</v>
      </c>
      <c r="AU224" s="217" t="s">
        <v>87</v>
      </c>
      <c r="AY224" s="19" t="s">
        <v>161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85</v>
      </c>
      <c r="BK224" s="218">
        <f>ROUND(I224*H224,2)</f>
        <v>0</v>
      </c>
      <c r="BL224" s="19" t="s">
        <v>168</v>
      </c>
      <c r="BM224" s="217" t="s">
        <v>1069</v>
      </c>
    </row>
    <row r="225" s="2" customFormat="1">
      <c r="A225" s="40"/>
      <c r="B225" s="41"/>
      <c r="C225" s="42"/>
      <c r="D225" s="219" t="s">
        <v>170</v>
      </c>
      <c r="E225" s="42"/>
      <c r="F225" s="220" t="s">
        <v>1070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170</v>
      </c>
      <c r="AU225" s="19" t="s">
        <v>87</v>
      </c>
    </row>
    <row r="226" s="13" customFormat="1">
      <c r="A226" s="13"/>
      <c r="B226" s="224"/>
      <c r="C226" s="225"/>
      <c r="D226" s="226" t="s">
        <v>172</v>
      </c>
      <c r="E226" s="227" t="s">
        <v>21</v>
      </c>
      <c r="F226" s="228" t="s">
        <v>1071</v>
      </c>
      <c r="G226" s="225"/>
      <c r="H226" s="229">
        <v>9.9009999999999998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172</v>
      </c>
      <c r="AU226" s="235" t="s">
        <v>87</v>
      </c>
      <c r="AV226" s="13" t="s">
        <v>87</v>
      </c>
      <c r="AW226" s="13" t="s">
        <v>38</v>
      </c>
      <c r="AX226" s="13" t="s">
        <v>77</v>
      </c>
      <c r="AY226" s="235" t="s">
        <v>161</v>
      </c>
    </row>
    <row r="227" s="15" customFormat="1">
      <c r="A227" s="15"/>
      <c r="B227" s="258"/>
      <c r="C227" s="259"/>
      <c r="D227" s="226" t="s">
        <v>172</v>
      </c>
      <c r="E227" s="260" t="s">
        <v>21</v>
      </c>
      <c r="F227" s="261" t="s">
        <v>208</v>
      </c>
      <c r="G227" s="259"/>
      <c r="H227" s="262">
        <v>9.9009999999999998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8" t="s">
        <v>172</v>
      </c>
      <c r="AU227" s="268" t="s">
        <v>87</v>
      </c>
      <c r="AV227" s="15" t="s">
        <v>183</v>
      </c>
      <c r="AW227" s="15" t="s">
        <v>38</v>
      </c>
      <c r="AX227" s="15" t="s">
        <v>77</v>
      </c>
      <c r="AY227" s="268" t="s">
        <v>161</v>
      </c>
    </row>
    <row r="228" s="13" customFormat="1">
      <c r="A228" s="13"/>
      <c r="B228" s="224"/>
      <c r="C228" s="225"/>
      <c r="D228" s="226" t="s">
        <v>172</v>
      </c>
      <c r="E228" s="227" t="s">
        <v>21</v>
      </c>
      <c r="F228" s="228" t="s">
        <v>1072</v>
      </c>
      <c r="G228" s="225"/>
      <c r="H228" s="229">
        <v>0.495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172</v>
      </c>
      <c r="AU228" s="235" t="s">
        <v>87</v>
      </c>
      <c r="AV228" s="13" t="s">
        <v>87</v>
      </c>
      <c r="AW228" s="13" t="s">
        <v>38</v>
      </c>
      <c r="AX228" s="13" t="s">
        <v>77</v>
      </c>
      <c r="AY228" s="235" t="s">
        <v>161</v>
      </c>
    </row>
    <row r="229" s="14" customFormat="1">
      <c r="A229" s="14"/>
      <c r="B229" s="236"/>
      <c r="C229" s="237"/>
      <c r="D229" s="226" t="s">
        <v>172</v>
      </c>
      <c r="E229" s="238" t="s">
        <v>21</v>
      </c>
      <c r="F229" s="239" t="s">
        <v>175</v>
      </c>
      <c r="G229" s="237"/>
      <c r="H229" s="240">
        <v>10.395999999999999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172</v>
      </c>
      <c r="AU229" s="246" t="s">
        <v>87</v>
      </c>
      <c r="AV229" s="14" t="s">
        <v>168</v>
      </c>
      <c r="AW229" s="14" t="s">
        <v>38</v>
      </c>
      <c r="AX229" s="14" t="s">
        <v>85</v>
      </c>
      <c r="AY229" s="246" t="s">
        <v>161</v>
      </c>
    </row>
    <row r="230" s="12" customFormat="1" ht="22.8" customHeight="1">
      <c r="A230" s="12"/>
      <c r="B230" s="190"/>
      <c r="C230" s="191"/>
      <c r="D230" s="192" t="s">
        <v>76</v>
      </c>
      <c r="E230" s="204" t="s">
        <v>168</v>
      </c>
      <c r="F230" s="204" t="s">
        <v>1073</v>
      </c>
      <c r="G230" s="191"/>
      <c r="H230" s="191"/>
      <c r="I230" s="194"/>
      <c r="J230" s="205">
        <f>BK230</f>
        <v>0</v>
      </c>
      <c r="K230" s="191"/>
      <c r="L230" s="196"/>
      <c r="M230" s="197"/>
      <c r="N230" s="198"/>
      <c r="O230" s="198"/>
      <c r="P230" s="199">
        <f>SUM(P231:P243)</f>
        <v>0</v>
      </c>
      <c r="Q230" s="198"/>
      <c r="R230" s="199">
        <f>SUM(R231:R243)</f>
        <v>1695.4667540999999</v>
      </c>
      <c r="S230" s="198"/>
      <c r="T230" s="200">
        <f>SUM(T231:T243)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1" t="s">
        <v>85</v>
      </c>
      <c r="AT230" s="202" t="s">
        <v>76</v>
      </c>
      <c r="AU230" s="202" t="s">
        <v>85</v>
      </c>
      <c r="AY230" s="201" t="s">
        <v>161</v>
      </c>
      <c r="BK230" s="203">
        <f>SUM(BK231:BK243)</f>
        <v>0</v>
      </c>
    </row>
    <row r="231" s="2" customFormat="1" ht="16.5" customHeight="1">
      <c r="A231" s="40"/>
      <c r="B231" s="41"/>
      <c r="C231" s="206" t="s">
        <v>309</v>
      </c>
      <c r="D231" s="206" t="s">
        <v>163</v>
      </c>
      <c r="E231" s="207" t="s">
        <v>1074</v>
      </c>
      <c r="F231" s="208" t="s">
        <v>1075</v>
      </c>
      <c r="G231" s="209" t="s">
        <v>929</v>
      </c>
      <c r="H231" s="210">
        <v>171.95500000000001</v>
      </c>
      <c r="I231" s="211"/>
      <c r="J231" s="212">
        <f>ROUND(I231*H231,2)</f>
        <v>0</v>
      </c>
      <c r="K231" s="208" t="s">
        <v>167</v>
      </c>
      <c r="L231" s="46"/>
      <c r="M231" s="213" t="s">
        <v>21</v>
      </c>
      <c r="N231" s="214" t="s">
        <v>48</v>
      </c>
      <c r="O231" s="86"/>
      <c r="P231" s="215">
        <f>O231*H231</f>
        <v>0</v>
      </c>
      <c r="Q231" s="215">
        <v>2.3050199999999998</v>
      </c>
      <c r="R231" s="215">
        <f>Q231*H231</f>
        <v>396.35971410000002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168</v>
      </c>
      <c r="AT231" s="217" t="s">
        <v>163</v>
      </c>
      <c r="AU231" s="217" t="s">
        <v>87</v>
      </c>
      <c r="AY231" s="19" t="s">
        <v>161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85</v>
      </c>
      <c r="BK231" s="218">
        <f>ROUND(I231*H231,2)</f>
        <v>0</v>
      </c>
      <c r="BL231" s="19" t="s">
        <v>168</v>
      </c>
      <c r="BM231" s="217" t="s">
        <v>1076</v>
      </c>
    </row>
    <row r="232" s="2" customFormat="1">
      <c r="A232" s="40"/>
      <c r="B232" s="41"/>
      <c r="C232" s="42"/>
      <c r="D232" s="219" t="s">
        <v>170</v>
      </c>
      <c r="E232" s="42"/>
      <c r="F232" s="220" t="s">
        <v>1077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170</v>
      </c>
      <c r="AU232" s="19" t="s">
        <v>87</v>
      </c>
    </row>
    <row r="233" s="13" customFormat="1">
      <c r="A233" s="13"/>
      <c r="B233" s="224"/>
      <c r="C233" s="225"/>
      <c r="D233" s="226" t="s">
        <v>172</v>
      </c>
      <c r="E233" s="227" t="s">
        <v>21</v>
      </c>
      <c r="F233" s="228" t="s">
        <v>1078</v>
      </c>
      <c r="G233" s="225"/>
      <c r="H233" s="229">
        <v>50.575000000000003</v>
      </c>
      <c r="I233" s="230"/>
      <c r="J233" s="225"/>
      <c r="K233" s="225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172</v>
      </c>
      <c r="AU233" s="235" t="s">
        <v>87</v>
      </c>
      <c r="AV233" s="13" t="s">
        <v>87</v>
      </c>
      <c r="AW233" s="13" t="s">
        <v>38</v>
      </c>
      <c r="AX233" s="13" t="s">
        <v>77</v>
      </c>
      <c r="AY233" s="235" t="s">
        <v>161</v>
      </c>
    </row>
    <row r="234" s="13" customFormat="1">
      <c r="A234" s="13"/>
      <c r="B234" s="224"/>
      <c r="C234" s="225"/>
      <c r="D234" s="226" t="s">
        <v>172</v>
      </c>
      <c r="E234" s="227" t="s">
        <v>21</v>
      </c>
      <c r="F234" s="228" t="s">
        <v>1079</v>
      </c>
      <c r="G234" s="225"/>
      <c r="H234" s="229">
        <v>121.38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172</v>
      </c>
      <c r="AU234" s="235" t="s">
        <v>87</v>
      </c>
      <c r="AV234" s="13" t="s">
        <v>87</v>
      </c>
      <c r="AW234" s="13" t="s">
        <v>38</v>
      </c>
      <c r="AX234" s="13" t="s">
        <v>77</v>
      </c>
      <c r="AY234" s="235" t="s">
        <v>161</v>
      </c>
    </row>
    <row r="235" s="14" customFormat="1">
      <c r="A235" s="14"/>
      <c r="B235" s="236"/>
      <c r="C235" s="237"/>
      <c r="D235" s="226" t="s">
        <v>172</v>
      </c>
      <c r="E235" s="238" t="s">
        <v>21</v>
      </c>
      <c r="F235" s="239" t="s">
        <v>175</v>
      </c>
      <c r="G235" s="237"/>
      <c r="H235" s="240">
        <v>171.95499999999998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172</v>
      </c>
      <c r="AU235" s="246" t="s">
        <v>87</v>
      </c>
      <c r="AV235" s="14" t="s">
        <v>168</v>
      </c>
      <c r="AW235" s="14" t="s">
        <v>38</v>
      </c>
      <c r="AX235" s="14" t="s">
        <v>85</v>
      </c>
      <c r="AY235" s="246" t="s">
        <v>161</v>
      </c>
    </row>
    <row r="236" s="2" customFormat="1" ht="37.8" customHeight="1">
      <c r="A236" s="40"/>
      <c r="B236" s="41"/>
      <c r="C236" s="206" t="s">
        <v>313</v>
      </c>
      <c r="D236" s="206" t="s">
        <v>163</v>
      </c>
      <c r="E236" s="207" t="s">
        <v>1080</v>
      </c>
      <c r="F236" s="208" t="s">
        <v>1081</v>
      </c>
      <c r="G236" s="209" t="s">
        <v>929</v>
      </c>
      <c r="H236" s="210">
        <v>121.68000000000001</v>
      </c>
      <c r="I236" s="211"/>
      <c r="J236" s="212">
        <f>ROUND(I236*H236,2)</f>
        <v>0</v>
      </c>
      <c r="K236" s="208" t="s">
        <v>167</v>
      </c>
      <c r="L236" s="46"/>
      <c r="M236" s="213" t="s">
        <v>21</v>
      </c>
      <c r="N236" s="214" t="s">
        <v>48</v>
      </c>
      <c r="O236" s="86"/>
      <c r="P236" s="215">
        <f>O236*H236</f>
        <v>0</v>
      </c>
      <c r="Q236" s="215">
        <v>1.8480000000000001</v>
      </c>
      <c r="R236" s="215">
        <f>Q236*H236</f>
        <v>224.86464000000004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168</v>
      </c>
      <c r="AT236" s="217" t="s">
        <v>163</v>
      </c>
      <c r="AU236" s="217" t="s">
        <v>87</v>
      </c>
      <c r="AY236" s="19" t="s">
        <v>161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85</v>
      </c>
      <c r="BK236" s="218">
        <f>ROUND(I236*H236,2)</f>
        <v>0</v>
      </c>
      <c r="BL236" s="19" t="s">
        <v>168</v>
      </c>
      <c r="BM236" s="217" t="s">
        <v>1082</v>
      </c>
    </row>
    <row r="237" s="2" customFormat="1">
      <c r="A237" s="40"/>
      <c r="B237" s="41"/>
      <c r="C237" s="42"/>
      <c r="D237" s="219" t="s">
        <v>170</v>
      </c>
      <c r="E237" s="42"/>
      <c r="F237" s="220" t="s">
        <v>1083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170</v>
      </c>
      <c r="AU237" s="19" t="s">
        <v>87</v>
      </c>
    </row>
    <row r="238" s="13" customFormat="1">
      <c r="A238" s="13"/>
      <c r="B238" s="224"/>
      <c r="C238" s="225"/>
      <c r="D238" s="226" t="s">
        <v>172</v>
      </c>
      <c r="E238" s="227" t="s">
        <v>21</v>
      </c>
      <c r="F238" s="228" t="s">
        <v>1084</v>
      </c>
      <c r="G238" s="225"/>
      <c r="H238" s="229">
        <v>121.68000000000001</v>
      </c>
      <c r="I238" s="230"/>
      <c r="J238" s="225"/>
      <c r="K238" s="225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172</v>
      </c>
      <c r="AU238" s="235" t="s">
        <v>87</v>
      </c>
      <c r="AV238" s="13" t="s">
        <v>87</v>
      </c>
      <c r="AW238" s="13" t="s">
        <v>38</v>
      </c>
      <c r="AX238" s="13" t="s">
        <v>85</v>
      </c>
      <c r="AY238" s="235" t="s">
        <v>161</v>
      </c>
    </row>
    <row r="239" s="2" customFormat="1" ht="33" customHeight="1">
      <c r="A239" s="40"/>
      <c r="B239" s="41"/>
      <c r="C239" s="206" t="s">
        <v>318</v>
      </c>
      <c r="D239" s="206" t="s">
        <v>163</v>
      </c>
      <c r="E239" s="207" t="s">
        <v>1085</v>
      </c>
      <c r="F239" s="208" t="s">
        <v>1086</v>
      </c>
      <c r="G239" s="209" t="s">
        <v>929</v>
      </c>
      <c r="H239" s="210">
        <v>697.55999999999995</v>
      </c>
      <c r="I239" s="211"/>
      <c r="J239" s="212">
        <f>ROUND(I239*H239,2)</f>
        <v>0</v>
      </c>
      <c r="K239" s="208" t="s">
        <v>167</v>
      </c>
      <c r="L239" s="46"/>
      <c r="M239" s="213" t="s">
        <v>21</v>
      </c>
      <c r="N239" s="214" t="s">
        <v>48</v>
      </c>
      <c r="O239" s="86"/>
      <c r="P239" s="215">
        <f>O239*H239</f>
        <v>0</v>
      </c>
      <c r="Q239" s="215">
        <v>1.54</v>
      </c>
      <c r="R239" s="215">
        <f>Q239*H239</f>
        <v>1074.2423999999999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168</v>
      </c>
      <c r="AT239" s="217" t="s">
        <v>163</v>
      </c>
      <c r="AU239" s="217" t="s">
        <v>87</v>
      </c>
      <c r="AY239" s="19" t="s">
        <v>161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85</v>
      </c>
      <c r="BK239" s="218">
        <f>ROUND(I239*H239,2)</f>
        <v>0</v>
      </c>
      <c r="BL239" s="19" t="s">
        <v>168</v>
      </c>
      <c r="BM239" s="217" t="s">
        <v>1087</v>
      </c>
    </row>
    <row r="240" s="2" customFormat="1">
      <c r="A240" s="40"/>
      <c r="B240" s="41"/>
      <c r="C240" s="42"/>
      <c r="D240" s="219" t="s">
        <v>170</v>
      </c>
      <c r="E240" s="42"/>
      <c r="F240" s="220" t="s">
        <v>1088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170</v>
      </c>
      <c r="AU240" s="19" t="s">
        <v>87</v>
      </c>
    </row>
    <row r="241" s="13" customFormat="1">
      <c r="A241" s="13"/>
      <c r="B241" s="224"/>
      <c r="C241" s="225"/>
      <c r="D241" s="226" t="s">
        <v>172</v>
      </c>
      <c r="E241" s="227" t="s">
        <v>21</v>
      </c>
      <c r="F241" s="228" t="s">
        <v>1089</v>
      </c>
      <c r="G241" s="225"/>
      <c r="H241" s="229">
        <v>547.55999999999995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172</v>
      </c>
      <c r="AU241" s="235" t="s">
        <v>87</v>
      </c>
      <c r="AV241" s="13" t="s">
        <v>87</v>
      </c>
      <c r="AW241" s="13" t="s">
        <v>38</v>
      </c>
      <c r="AX241" s="13" t="s">
        <v>77</v>
      </c>
      <c r="AY241" s="235" t="s">
        <v>161</v>
      </c>
    </row>
    <row r="242" s="13" customFormat="1">
      <c r="A242" s="13"/>
      <c r="B242" s="224"/>
      <c r="C242" s="225"/>
      <c r="D242" s="226" t="s">
        <v>172</v>
      </c>
      <c r="E242" s="227" t="s">
        <v>21</v>
      </c>
      <c r="F242" s="228" t="s">
        <v>1090</v>
      </c>
      <c r="G242" s="225"/>
      <c r="H242" s="229">
        <v>150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172</v>
      </c>
      <c r="AU242" s="235" t="s">
        <v>87</v>
      </c>
      <c r="AV242" s="13" t="s">
        <v>87</v>
      </c>
      <c r="AW242" s="13" t="s">
        <v>38</v>
      </c>
      <c r="AX242" s="13" t="s">
        <v>77</v>
      </c>
      <c r="AY242" s="235" t="s">
        <v>161</v>
      </c>
    </row>
    <row r="243" s="14" customFormat="1">
      <c r="A243" s="14"/>
      <c r="B243" s="236"/>
      <c r="C243" s="237"/>
      <c r="D243" s="226" t="s">
        <v>172</v>
      </c>
      <c r="E243" s="238" t="s">
        <v>21</v>
      </c>
      <c r="F243" s="239" t="s">
        <v>175</v>
      </c>
      <c r="G243" s="237"/>
      <c r="H243" s="240">
        <v>697.55999999999995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172</v>
      </c>
      <c r="AU243" s="246" t="s">
        <v>87</v>
      </c>
      <c r="AV243" s="14" t="s">
        <v>168</v>
      </c>
      <c r="AW243" s="14" t="s">
        <v>38</v>
      </c>
      <c r="AX243" s="14" t="s">
        <v>85</v>
      </c>
      <c r="AY243" s="246" t="s">
        <v>161</v>
      </c>
    </row>
    <row r="244" s="12" customFormat="1" ht="22.8" customHeight="1">
      <c r="A244" s="12"/>
      <c r="B244" s="190"/>
      <c r="C244" s="191"/>
      <c r="D244" s="192" t="s">
        <v>76</v>
      </c>
      <c r="E244" s="204" t="s">
        <v>229</v>
      </c>
      <c r="F244" s="204" t="s">
        <v>377</v>
      </c>
      <c r="G244" s="191"/>
      <c r="H244" s="191"/>
      <c r="I244" s="194"/>
      <c r="J244" s="205">
        <f>BK244</f>
        <v>0</v>
      </c>
      <c r="K244" s="191"/>
      <c r="L244" s="196"/>
      <c r="M244" s="197"/>
      <c r="N244" s="198"/>
      <c r="O244" s="198"/>
      <c r="P244" s="199">
        <f>SUM(P245:P272)</f>
        <v>0</v>
      </c>
      <c r="Q244" s="198"/>
      <c r="R244" s="199">
        <f>SUM(R245:R272)</f>
        <v>0.8136892295</v>
      </c>
      <c r="S244" s="198"/>
      <c r="T244" s="200">
        <f>SUM(T245:T272)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1" t="s">
        <v>85</v>
      </c>
      <c r="AT244" s="202" t="s">
        <v>76</v>
      </c>
      <c r="AU244" s="202" t="s">
        <v>85</v>
      </c>
      <c r="AY244" s="201" t="s">
        <v>161</v>
      </c>
      <c r="BK244" s="203">
        <f>SUM(BK245:BK272)</f>
        <v>0</v>
      </c>
    </row>
    <row r="245" s="2" customFormat="1" ht="16.5" customHeight="1">
      <c r="A245" s="40"/>
      <c r="B245" s="41"/>
      <c r="C245" s="206" t="s">
        <v>322</v>
      </c>
      <c r="D245" s="206" t="s">
        <v>163</v>
      </c>
      <c r="E245" s="207" t="s">
        <v>1091</v>
      </c>
      <c r="F245" s="208" t="s">
        <v>1092</v>
      </c>
      <c r="G245" s="209" t="s">
        <v>199</v>
      </c>
      <c r="H245" s="210">
        <v>15.699999999999999</v>
      </c>
      <c r="I245" s="211"/>
      <c r="J245" s="212">
        <f>ROUND(I245*H245,2)</f>
        <v>0</v>
      </c>
      <c r="K245" s="208" t="s">
        <v>167</v>
      </c>
      <c r="L245" s="46"/>
      <c r="M245" s="213" t="s">
        <v>21</v>
      </c>
      <c r="N245" s="214" t="s">
        <v>48</v>
      </c>
      <c r="O245" s="86"/>
      <c r="P245" s="215">
        <f>O245*H245</f>
        <v>0</v>
      </c>
      <c r="Q245" s="215">
        <v>0.0002966</v>
      </c>
      <c r="R245" s="215">
        <f>Q245*H245</f>
        <v>0.0046566200000000002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168</v>
      </c>
      <c r="AT245" s="217" t="s">
        <v>163</v>
      </c>
      <c r="AU245" s="217" t="s">
        <v>87</v>
      </c>
      <c r="AY245" s="19" t="s">
        <v>161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85</v>
      </c>
      <c r="BK245" s="218">
        <f>ROUND(I245*H245,2)</f>
        <v>0</v>
      </c>
      <c r="BL245" s="19" t="s">
        <v>168</v>
      </c>
      <c r="BM245" s="217" t="s">
        <v>1093</v>
      </c>
    </row>
    <row r="246" s="2" customFormat="1">
      <c r="A246" s="40"/>
      <c r="B246" s="41"/>
      <c r="C246" s="42"/>
      <c r="D246" s="219" t="s">
        <v>170</v>
      </c>
      <c r="E246" s="42"/>
      <c r="F246" s="220" t="s">
        <v>1094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170</v>
      </c>
      <c r="AU246" s="19" t="s">
        <v>87</v>
      </c>
    </row>
    <row r="247" s="13" customFormat="1">
      <c r="A247" s="13"/>
      <c r="B247" s="224"/>
      <c r="C247" s="225"/>
      <c r="D247" s="226" t="s">
        <v>172</v>
      </c>
      <c r="E247" s="227" t="s">
        <v>21</v>
      </c>
      <c r="F247" s="228" t="s">
        <v>1095</v>
      </c>
      <c r="G247" s="225"/>
      <c r="H247" s="229">
        <v>15.699999999999999</v>
      </c>
      <c r="I247" s="230"/>
      <c r="J247" s="225"/>
      <c r="K247" s="225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172</v>
      </c>
      <c r="AU247" s="235" t="s">
        <v>87</v>
      </c>
      <c r="AV247" s="13" t="s">
        <v>87</v>
      </c>
      <c r="AW247" s="13" t="s">
        <v>38</v>
      </c>
      <c r="AX247" s="13" t="s">
        <v>85</v>
      </c>
      <c r="AY247" s="235" t="s">
        <v>161</v>
      </c>
    </row>
    <row r="248" s="2" customFormat="1" ht="24.15" customHeight="1">
      <c r="A248" s="40"/>
      <c r="B248" s="41"/>
      <c r="C248" s="247" t="s">
        <v>328</v>
      </c>
      <c r="D248" s="247" t="s">
        <v>176</v>
      </c>
      <c r="E248" s="248" t="s">
        <v>1096</v>
      </c>
      <c r="F248" s="249" t="s">
        <v>1097</v>
      </c>
      <c r="G248" s="250" t="s">
        <v>199</v>
      </c>
      <c r="H248" s="251">
        <v>15.699999999999999</v>
      </c>
      <c r="I248" s="252"/>
      <c r="J248" s="253">
        <f>ROUND(I248*H248,2)</f>
        <v>0</v>
      </c>
      <c r="K248" s="249" t="s">
        <v>21</v>
      </c>
      <c r="L248" s="254"/>
      <c r="M248" s="255" t="s">
        <v>21</v>
      </c>
      <c r="N248" s="256" t="s">
        <v>48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351</v>
      </c>
      <c r="AT248" s="217" t="s">
        <v>176</v>
      </c>
      <c r="AU248" s="217" t="s">
        <v>87</v>
      </c>
      <c r="AY248" s="19" t="s">
        <v>161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85</v>
      </c>
      <c r="BK248" s="218">
        <f>ROUND(I248*H248,2)</f>
        <v>0</v>
      </c>
      <c r="BL248" s="19" t="s">
        <v>266</v>
      </c>
      <c r="BM248" s="217" t="s">
        <v>1098</v>
      </c>
    </row>
    <row r="249" s="2" customFormat="1">
      <c r="A249" s="40"/>
      <c r="B249" s="41"/>
      <c r="C249" s="42"/>
      <c r="D249" s="226" t="s">
        <v>181</v>
      </c>
      <c r="E249" s="42"/>
      <c r="F249" s="257" t="s">
        <v>1099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181</v>
      </c>
      <c r="AU249" s="19" t="s">
        <v>87</v>
      </c>
    </row>
    <row r="250" s="2" customFormat="1" ht="24.15" customHeight="1">
      <c r="A250" s="40"/>
      <c r="B250" s="41"/>
      <c r="C250" s="206" t="s">
        <v>332</v>
      </c>
      <c r="D250" s="206" t="s">
        <v>163</v>
      </c>
      <c r="E250" s="207" t="s">
        <v>379</v>
      </c>
      <c r="F250" s="208" t="s">
        <v>380</v>
      </c>
      <c r="G250" s="209" t="s">
        <v>186</v>
      </c>
      <c r="H250" s="210">
        <v>0.90000000000000002</v>
      </c>
      <c r="I250" s="211"/>
      <c r="J250" s="212">
        <f>ROUND(I250*H250,2)</f>
        <v>0</v>
      </c>
      <c r="K250" s="208" t="s">
        <v>167</v>
      </c>
      <c r="L250" s="46"/>
      <c r="M250" s="213" t="s">
        <v>21</v>
      </c>
      <c r="N250" s="214" t="s">
        <v>48</v>
      </c>
      <c r="O250" s="86"/>
      <c r="P250" s="215">
        <f>O250*H250</f>
        <v>0</v>
      </c>
      <c r="Q250" s="215">
        <v>0.067766261999999994</v>
      </c>
      <c r="R250" s="215">
        <f>Q250*H250</f>
        <v>0.060989635799999997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168</v>
      </c>
      <c r="AT250" s="217" t="s">
        <v>163</v>
      </c>
      <c r="AU250" s="217" t="s">
        <v>87</v>
      </c>
      <c r="AY250" s="19" t="s">
        <v>161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85</v>
      </c>
      <c r="BK250" s="218">
        <f>ROUND(I250*H250,2)</f>
        <v>0</v>
      </c>
      <c r="BL250" s="19" t="s">
        <v>168</v>
      </c>
      <c r="BM250" s="217" t="s">
        <v>1100</v>
      </c>
    </row>
    <row r="251" s="2" customFormat="1">
      <c r="A251" s="40"/>
      <c r="B251" s="41"/>
      <c r="C251" s="42"/>
      <c r="D251" s="219" t="s">
        <v>170</v>
      </c>
      <c r="E251" s="42"/>
      <c r="F251" s="220" t="s">
        <v>382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170</v>
      </c>
      <c r="AU251" s="19" t="s">
        <v>87</v>
      </c>
    </row>
    <row r="252" s="13" customFormat="1">
      <c r="A252" s="13"/>
      <c r="B252" s="224"/>
      <c r="C252" s="225"/>
      <c r="D252" s="226" t="s">
        <v>172</v>
      </c>
      <c r="E252" s="227" t="s">
        <v>21</v>
      </c>
      <c r="F252" s="228" t="s">
        <v>1101</v>
      </c>
      <c r="G252" s="225"/>
      <c r="H252" s="229">
        <v>0.90000000000000002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172</v>
      </c>
      <c r="AU252" s="235" t="s">
        <v>87</v>
      </c>
      <c r="AV252" s="13" t="s">
        <v>87</v>
      </c>
      <c r="AW252" s="13" t="s">
        <v>38</v>
      </c>
      <c r="AX252" s="13" t="s">
        <v>85</v>
      </c>
      <c r="AY252" s="235" t="s">
        <v>161</v>
      </c>
    </row>
    <row r="253" s="2" customFormat="1" ht="16.5" customHeight="1">
      <c r="A253" s="40"/>
      <c r="B253" s="41"/>
      <c r="C253" s="206" t="s">
        <v>337</v>
      </c>
      <c r="D253" s="206" t="s">
        <v>163</v>
      </c>
      <c r="E253" s="207" t="s">
        <v>1102</v>
      </c>
      <c r="F253" s="208" t="s">
        <v>1103</v>
      </c>
      <c r="G253" s="209" t="s">
        <v>199</v>
      </c>
      <c r="H253" s="210">
        <v>3.1499999999999999</v>
      </c>
      <c r="I253" s="211"/>
      <c r="J253" s="212">
        <f>ROUND(I253*H253,2)</f>
        <v>0</v>
      </c>
      <c r="K253" s="208" t="s">
        <v>167</v>
      </c>
      <c r="L253" s="46"/>
      <c r="M253" s="213" t="s">
        <v>21</v>
      </c>
      <c r="N253" s="214" t="s">
        <v>48</v>
      </c>
      <c r="O253" s="86"/>
      <c r="P253" s="215">
        <f>O253*H253</f>
        <v>0</v>
      </c>
      <c r="Q253" s="215">
        <v>0.069252398000000007</v>
      </c>
      <c r="R253" s="215">
        <f>Q253*H253</f>
        <v>0.21814505370000001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168</v>
      </c>
      <c r="AT253" s="217" t="s">
        <v>163</v>
      </c>
      <c r="AU253" s="217" t="s">
        <v>87</v>
      </c>
      <c r="AY253" s="19" t="s">
        <v>161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85</v>
      </c>
      <c r="BK253" s="218">
        <f>ROUND(I253*H253,2)</f>
        <v>0</v>
      </c>
      <c r="BL253" s="19" t="s">
        <v>168</v>
      </c>
      <c r="BM253" s="217" t="s">
        <v>1104</v>
      </c>
    </row>
    <row r="254" s="2" customFormat="1">
      <c r="A254" s="40"/>
      <c r="B254" s="41"/>
      <c r="C254" s="42"/>
      <c r="D254" s="219" t="s">
        <v>170</v>
      </c>
      <c r="E254" s="42"/>
      <c r="F254" s="220" t="s">
        <v>1105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170</v>
      </c>
      <c r="AU254" s="19" t="s">
        <v>87</v>
      </c>
    </row>
    <row r="255" s="13" customFormat="1">
      <c r="A255" s="13"/>
      <c r="B255" s="224"/>
      <c r="C255" s="225"/>
      <c r="D255" s="226" t="s">
        <v>172</v>
      </c>
      <c r="E255" s="227" t="s">
        <v>21</v>
      </c>
      <c r="F255" s="228" t="s">
        <v>1106</v>
      </c>
      <c r="G255" s="225"/>
      <c r="H255" s="229">
        <v>3.1499999999999999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172</v>
      </c>
      <c r="AU255" s="235" t="s">
        <v>87</v>
      </c>
      <c r="AV255" s="13" t="s">
        <v>87</v>
      </c>
      <c r="AW255" s="13" t="s">
        <v>38</v>
      </c>
      <c r="AX255" s="13" t="s">
        <v>85</v>
      </c>
      <c r="AY255" s="235" t="s">
        <v>161</v>
      </c>
    </row>
    <row r="256" s="2" customFormat="1" ht="33" customHeight="1">
      <c r="A256" s="40"/>
      <c r="B256" s="41"/>
      <c r="C256" s="206" t="s">
        <v>341</v>
      </c>
      <c r="D256" s="206" t="s">
        <v>163</v>
      </c>
      <c r="E256" s="207" t="s">
        <v>1107</v>
      </c>
      <c r="F256" s="208" t="s">
        <v>1108</v>
      </c>
      <c r="G256" s="209" t="s">
        <v>199</v>
      </c>
      <c r="H256" s="210">
        <v>160.77000000000001</v>
      </c>
      <c r="I256" s="211"/>
      <c r="J256" s="212">
        <f>ROUND(I256*H256,2)</f>
        <v>0</v>
      </c>
      <c r="K256" s="208" t="s">
        <v>167</v>
      </c>
      <c r="L256" s="46"/>
      <c r="M256" s="213" t="s">
        <v>21</v>
      </c>
      <c r="N256" s="214" t="s">
        <v>48</v>
      </c>
      <c r="O256" s="86"/>
      <c r="P256" s="215">
        <f>O256*H256</f>
        <v>0</v>
      </c>
      <c r="Q256" s="215">
        <v>0.0023159999999999999</v>
      </c>
      <c r="R256" s="215">
        <f>Q256*H256</f>
        <v>0.37234332000000003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168</v>
      </c>
      <c r="AT256" s="217" t="s">
        <v>163</v>
      </c>
      <c r="AU256" s="217" t="s">
        <v>87</v>
      </c>
      <c r="AY256" s="19" t="s">
        <v>161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85</v>
      </c>
      <c r="BK256" s="218">
        <f>ROUND(I256*H256,2)</f>
        <v>0</v>
      </c>
      <c r="BL256" s="19" t="s">
        <v>168</v>
      </c>
      <c r="BM256" s="217" t="s">
        <v>1109</v>
      </c>
    </row>
    <row r="257" s="2" customFormat="1">
      <c r="A257" s="40"/>
      <c r="B257" s="41"/>
      <c r="C257" s="42"/>
      <c r="D257" s="219" t="s">
        <v>170</v>
      </c>
      <c r="E257" s="42"/>
      <c r="F257" s="220" t="s">
        <v>1110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170</v>
      </c>
      <c r="AU257" s="19" t="s">
        <v>87</v>
      </c>
    </row>
    <row r="258" s="13" customFormat="1">
      <c r="A258" s="13"/>
      <c r="B258" s="224"/>
      <c r="C258" s="225"/>
      <c r="D258" s="226" t="s">
        <v>172</v>
      </c>
      <c r="E258" s="227" t="s">
        <v>21</v>
      </c>
      <c r="F258" s="228" t="s">
        <v>1111</v>
      </c>
      <c r="G258" s="225"/>
      <c r="H258" s="229">
        <v>34.600000000000001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172</v>
      </c>
      <c r="AU258" s="235" t="s">
        <v>87</v>
      </c>
      <c r="AV258" s="13" t="s">
        <v>87</v>
      </c>
      <c r="AW258" s="13" t="s">
        <v>38</v>
      </c>
      <c r="AX258" s="13" t="s">
        <v>77</v>
      </c>
      <c r="AY258" s="235" t="s">
        <v>161</v>
      </c>
    </row>
    <row r="259" s="13" customFormat="1">
      <c r="A259" s="13"/>
      <c r="B259" s="224"/>
      <c r="C259" s="225"/>
      <c r="D259" s="226" t="s">
        <v>172</v>
      </c>
      <c r="E259" s="227" t="s">
        <v>21</v>
      </c>
      <c r="F259" s="228" t="s">
        <v>1112</v>
      </c>
      <c r="G259" s="225"/>
      <c r="H259" s="229">
        <v>17.300000000000001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172</v>
      </c>
      <c r="AU259" s="235" t="s">
        <v>87</v>
      </c>
      <c r="AV259" s="13" t="s">
        <v>87</v>
      </c>
      <c r="AW259" s="13" t="s">
        <v>38</v>
      </c>
      <c r="AX259" s="13" t="s">
        <v>77</v>
      </c>
      <c r="AY259" s="235" t="s">
        <v>161</v>
      </c>
    </row>
    <row r="260" s="13" customFormat="1">
      <c r="A260" s="13"/>
      <c r="B260" s="224"/>
      <c r="C260" s="225"/>
      <c r="D260" s="226" t="s">
        <v>172</v>
      </c>
      <c r="E260" s="227" t="s">
        <v>21</v>
      </c>
      <c r="F260" s="228" t="s">
        <v>1113</v>
      </c>
      <c r="G260" s="225"/>
      <c r="H260" s="229">
        <v>5.71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172</v>
      </c>
      <c r="AU260" s="235" t="s">
        <v>87</v>
      </c>
      <c r="AV260" s="13" t="s">
        <v>87</v>
      </c>
      <c r="AW260" s="13" t="s">
        <v>38</v>
      </c>
      <c r="AX260" s="13" t="s">
        <v>77</v>
      </c>
      <c r="AY260" s="235" t="s">
        <v>161</v>
      </c>
    </row>
    <row r="261" s="13" customFormat="1">
      <c r="A261" s="13"/>
      <c r="B261" s="224"/>
      <c r="C261" s="225"/>
      <c r="D261" s="226" t="s">
        <v>172</v>
      </c>
      <c r="E261" s="227" t="s">
        <v>21</v>
      </c>
      <c r="F261" s="228" t="s">
        <v>1114</v>
      </c>
      <c r="G261" s="225"/>
      <c r="H261" s="229">
        <v>75.060000000000002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172</v>
      </c>
      <c r="AU261" s="235" t="s">
        <v>87</v>
      </c>
      <c r="AV261" s="13" t="s">
        <v>87</v>
      </c>
      <c r="AW261" s="13" t="s">
        <v>38</v>
      </c>
      <c r="AX261" s="13" t="s">
        <v>77</v>
      </c>
      <c r="AY261" s="235" t="s">
        <v>161</v>
      </c>
    </row>
    <row r="262" s="13" customFormat="1">
      <c r="A262" s="13"/>
      <c r="B262" s="224"/>
      <c r="C262" s="225"/>
      <c r="D262" s="226" t="s">
        <v>172</v>
      </c>
      <c r="E262" s="227" t="s">
        <v>21</v>
      </c>
      <c r="F262" s="228" t="s">
        <v>1115</v>
      </c>
      <c r="G262" s="225"/>
      <c r="H262" s="229">
        <v>14.050000000000001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172</v>
      </c>
      <c r="AU262" s="235" t="s">
        <v>87</v>
      </c>
      <c r="AV262" s="13" t="s">
        <v>87</v>
      </c>
      <c r="AW262" s="13" t="s">
        <v>38</v>
      </c>
      <c r="AX262" s="13" t="s">
        <v>77</v>
      </c>
      <c r="AY262" s="235" t="s">
        <v>161</v>
      </c>
    </row>
    <row r="263" s="13" customFormat="1">
      <c r="A263" s="13"/>
      <c r="B263" s="224"/>
      <c r="C263" s="225"/>
      <c r="D263" s="226" t="s">
        <v>172</v>
      </c>
      <c r="E263" s="227" t="s">
        <v>21</v>
      </c>
      <c r="F263" s="228" t="s">
        <v>1115</v>
      </c>
      <c r="G263" s="225"/>
      <c r="H263" s="229">
        <v>14.050000000000001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172</v>
      </c>
      <c r="AU263" s="235" t="s">
        <v>87</v>
      </c>
      <c r="AV263" s="13" t="s">
        <v>87</v>
      </c>
      <c r="AW263" s="13" t="s">
        <v>38</v>
      </c>
      <c r="AX263" s="13" t="s">
        <v>77</v>
      </c>
      <c r="AY263" s="235" t="s">
        <v>161</v>
      </c>
    </row>
    <row r="264" s="14" customFormat="1">
      <c r="A264" s="14"/>
      <c r="B264" s="236"/>
      <c r="C264" s="237"/>
      <c r="D264" s="226" t="s">
        <v>172</v>
      </c>
      <c r="E264" s="238" t="s">
        <v>21</v>
      </c>
      <c r="F264" s="239" t="s">
        <v>175</v>
      </c>
      <c r="G264" s="237"/>
      <c r="H264" s="240">
        <v>160.77000000000004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172</v>
      </c>
      <c r="AU264" s="246" t="s">
        <v>87</v>
      </c>
      <c r="AV264" s="14" t="s">
        <v>168</v>
      </c>
      <c r="AW264" s="14" t="s">
        <v>38</v>
      </c>
      <c r="AX264" s="14" t="s">
        <v>85</v>
      </c>
      <c r="AY264" s="246" t="s">
        <v>161</v>
      </c>
    </row>
    <row r="265" s="2" customFormat="1" ht="16.5" customHeight="1">
      <c r="A265" s="40"/>
      <c r="B265" s="41"/>
      <c r="C265" s="206" t="s">
        <v>347</v>
      </c>
      <c r="D265" s="206" t="s">
        <v>163</v>
      </c>
      <c r="E265" s="207" t="s">
        <v>1116</v>
      </c>
      <c r="F265" s="208" t="s">
        <v>1117</v>
      </c>
      <c r="G265" s="209" t="s">
        <v>199</v>
      </c>
      <c r="H265" s="210">
        <v>160.77000000000001</v>
      </c>
      <c r="I265" s="211"/>
      <c r="J265" s="212">
        <f>ROUND(I265*H265,2)</f>
        <v>0</v>
      </c>
      <c r="K265" s="208" t="s">
        <v>21</v>
      </c>
      <c r="L265" s="46"/>
      <c r="M265" s="213" t="s">
        <v>21</v>
      </c>
      <c r="N265" s="214" t="s">
        <v>48</v>
      </c>
      <c r="O265" s="86"/>
      <c r="P265" s="215">
        <f>O265*H265</f>
        <v>0</v>
      </c>
      <c r="Q265" s="215">
        <v>0.00097999999999999997</v>
      </c>
      <c r="R265" s="215">
        <f>Q265*H265</f>
        <v>0.15755460000000002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168</v>
      </c>
      <c r="AT265" s="217" t="s">
        <v>163</v>
      </c>
      <c r="AU265" s="217" t="s">
        <v>87</v>
      </c>
      <c r="AY265" s="19" t="s">
        <v>161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85</v>
      </c>
      <c r="BK265" s="218">
        <f>ROUND(I265*H265,2)</f>
        <v>0</v>
      </c>
      <c r="BL265" s="19" t="s">
        <v>168</v>
      </c>
      <c r="BM265" s="217" t="s">
        <v>1118</v>
      </c>
    </row>
    <row r="266" s="13" customFormat="1">
      <c r="A266" s="13"/>
      <c r="B266" s="224"/>
      <c r="C266" s="225"/>
      <c r="D266" s="226" t="s">
        <v>172</v>
      </c>
      <c r="E266" s="227" t="s">
        <v>21</v>
      </c>
      <c r="F266" s="228" t="s">
        <v>1111</v>
      </c>
      <c r="G266" s="225"/>
      <c r="H266" s="229">
        <v>34.600000000000001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172</v>
      </c>
      <c r="AU266" s="235" t="s">
        <v>87</v>
      </c>
      <c r="AV266" s="13" t="s">
        <v>87</v>
      </c>
      <c r="AW266" s="13" t="s">
        <v>38</v>
      </c>
      <c r="AX266" s="13" t="s">
        <v>77</v>
      </c>
      <c r="AY266" s="235" t="s">
        <v>161</v>
      </c>
    </row>
    <row r="267" s="13" customFormat="1">
      <c r="A267" s="13"/>
      <c r="B267" s="224"/>
      <c r="C267" s="225"/>
      <c r="D267" s="226" t="s">
        <v>172</v>
      </c>
      <c r="E267" s="227" t="s">
        <v>21</v>
      </c>
      <c r="F267" s="228" t="s">
        <v>1112</v>
      </c>
      <c r="G267" s="225"/>
      <c r="H267" s="229">
        <v>17.300000000000001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172</v>
      </c>
      <c r="AU267" s="235" t="s">
        <v>87</v>
      </c>
      <c r="AV267" s="13" t="s">
        <v>87</v>
      </c>
      <c r="AW267" s="13" t="s">
        <v>38</v>
      </c>
      <c r="AX267" s="13" t="s">
        <v>77</v>
      </c>
      <c r="AY267" s="235" t="s">
        <v>161</v>
      </c>
    </row>
    <row r="268" s="13" customFormat="1">
      <c r="A268" s="13"/>
      <c r="B268" s="224"/>
      <c r="C268" s="225"/>
      <c r="D268" s="226" t="s">
        <v>172</v>
      </c>
      <c r="E268" s="227" t="s">
        <v>21</v>
      </c>
      <c r="F268" s="228" t="s">
        <v>1113</v>
      </c>
      <c r="G268" s="225"/>
      <c r="H268" s="229">
        <v>5.71</v>
      </c>
      <c r="I268" s="230"/>
      <c r="J268" s="225"/>
      <c r="K268" s="225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172</v>
      </c>
      <c r="AU268" s="235" t="s">
        <v>87</v>
      </c>
      <c r="AV268" s="13" t="s">
        <v>87</v>
      </c>
      <c r="AW268" s="13" t="s">
        <v>38</v>
      </c>
      <c r="AX268" s="13" t="s">
        <v>77</v>
      </c>
      <c r="AY268" s="235" t="s">
        <v>161</v>
      </c>
    </row>
    <row r="269" s="13" customFormat="1">
      <c r="A269" s="13"/>
      <c r="B269" s="224"/>
      <c r="C269" s="225"/>
      <c r="D269" s="226" t="s">
        <v>172</v>
      </c>
      <c r="E269" s="227" t="s">
        <v>21</v>
      </c>
      <c r="F269" s="228" t="s">
        <v>1114</v>
      </c>
      <c r="G269" s="225"/>
      <c r="H269" s="229">
        <v>75.060000000000002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172</v>
      </c>
      <c r="AU269" s="235" t="s">
        <v>87</v>
      </c>
      <c r="AV269" s="13" t="s">
        <v>87</v>
      </c>
      <c r="AW269" s="13" t="s">
        <v>38</v>
      </c>
      <c r="AX269" s="13" t="s">
        <v>77</v>
      </c>
      <c r="AY269" s="235" t="s">
        <v>161</v>
      </c>
    </row>
    <row r="270" s="13" customFormat="1">
      <c r="A270" s="13"/>
      <c r="B270" s="224"/>
      <c r="C270" s="225"/>
      <c r="D270" s="226" t="s">
        <v>172</v>
      </c>
      <c r="E270" s="227" t="s">
        <v>21</v>
      </c>
      <c r="F270" s="228" t="s">
        <v>1115</v>
      </c>
      <c r="G270" s="225"/>
      <c r="H270" s="229">
        <v>14.050000000000001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172</v>
      </c>
      <c r="AU270" s="235" t="s">
        <v>87</v>
      </c>
      <c r="AV270" s="13" t="s">
        <v>87</v>
      </c>
      <c r="AW270" s="13" t="s">
        <v>38</v>
      </c>
      <c r="AX270" s="13" t="s">
        <v>77</v>
      </c>
      <c r="AY270" s="235" t="s">
        <v>161</v>
      </c>
    </row>
    <row r="271" s="13" customFormat="1">
      <c r="A271" s="13"/>
      <c r="B271" s="224"/>
      <c r="C271" s="225"/>
      <c r="D271" s="226" t="s">
        <v>172</v>
      </c>
      <c r="E271" s="227" t="s">
        <v>21</v>
      </c>
      <c r="F271" s="228" t="s">
        <v>1115</v>
      </c>
      <c r="G271" s="225"/>
      <c r="H271" s="229">
        <v>14.050000000000001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172</v>
      </c>
      <c r="AU271" s="235" t="s">
        <v>87</v>
      </c>
      <c r="AV271" s="13" t="s">
        <v>87</v>
      </c>
      <c r="AW271" s="13" t="s">
        <v>38</v>
      </c>
      <c r="AX271" s="13" t="s">
        <v>77</v>
      </c>
      <c r="AY271" s="235" t="s">
        <v>161</v>
      </c>
    </row>
    <row r="272" s="14" customFormat="1">
      <c r="A272" s="14"/>
      <c r="B272" s="236"/>
      <c r="C272" s="237"/>
      <c r="D272" s="226" t="s">
        <v>172</v>
      </c>
      <c r="E272" s="238" t="s">
        <v>21</v>
      </c>
      <c r="F272" s="239" t="s">
        <v>175</v>
      </c>
      <c r="G272" s="237"/>
      <c r="H272" s="240">
        <v>160.77000000000004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172</v>
      </c>
      <c r="AU272" s="246" t="s">
        <v>87</v>
      </c>
      <c r="AV272" s="14" t="s">
        <v>168</v>
      </c>
      <c r="AW272" s="14" t="s">
        <v>38</v>
      </c>
      <c r="AX272" s="14" t="s">
        <v>85</v>
      </c>
      <c r="AY272" s="246" t="s">
        <v>161</v>
      </c>
    </row>
    <row r="273" s="12" customFormat="1" ht="22.8" customHeight="1">
      <c r="A273" s="12"/>
      <c r="B273" s="190"/>
      <c r="C273" s="191"/>
      <c r="D273" s="192" t="s">
        <v>76</v>
      </c>
      <c r="E273" s="204" t="s">
        <v>1119</v>
      </c>
      <c r="F273" s="204" t="s">
        <v>1120</v>
      </c>
      <c r="G273" s="191"/>
      <c r="H273" s="191"/>
      <c r="I273" s="194"/>
      <c r="J273" s="205">
        <f>BK273</f>
        <v>0</v>
      </c>
      <c r="K273" s="191"/>
      <c r="L273" s="196"/>
      <c r="M273" s="197"/>
      <c r="N273" s="198"/>
      <c r="O273" s="198"/>
      <c r="P273" s="199">
        <f>SUM(P274:P279)</f>
        <v>0</v>
      </c>
      <c r="Q273" s="198"/>
      <c r="R273" s="199">
        <f>SUM(R274:R279)</f>
        <v>0</v>
      </c>
      <c r="S273" s="198"/>
      <c r="T273" s="200">
        <f>SUM(T274:T279)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1" t="s">
        <v>85</v>
      </c>
      <c r="AT273" s="202" t="s">
        <v>76</v>
      </c>
      <c r="AU273" s="202" t="s">
        <v>85</v>
      </c>
      <c r="AY273" s="201" t="s">
        <v>161</v>
      </c>
      <c r="BK273" s="203">
        <f>SUM(BK274:BK279)</f>
        <v>0</v>
      </c>
    </row>
    <row r="274" s="2" customFormat="1" ht="16.5" customHeight="1">
      <c r="A274" s="40"/>
      <c r="B274" s="41"/>
      <c r="C274" s="206" t="s">
        <v>351</v>
      </c>
      <c r="D274" s="206" t="s">
        <v>163</v>
      </c>
      <c r="E274" s="207" t="s">
        <v>1121</v>
      </c>
      <c r="F274" s="208" t="s">
        <v>1122</v>
      </c>
      <c r="G274" s="209" t="s">
        <v>166</v>
      </c>
      <c r="H274" s="210">
        <v>99.956000000000003</v>
      </c>
      <c r="I274" s="211"/>
      <c r="J274" s="212">
        <f>ROUND(I274*H274,2)</f>
        <v>0</v>
      </c>
      <c r="K274" s="208" t="s">
        <v>21</v>
      </c>
      <c r="L274" s="46"/>
      <c r="M274" s="213" t="s">
        <v>21</v>
      </c>
      <c r="N274" s="214" t="s">
        <v>48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168</v>
      </c>
      <c r="AT274" s="217" t="s">
        <v>163</v>
      </c>
      <c r="AU274" s="217" t="s">
        <v>87</v>
      </c>
      <c r="AY274" s="19" t="s">
        <v>161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9" t="s">
        <v>85</v>
      </c>
      <c r="BK274" s="218">
        <f>ROUND(I274*H274,2)</f>
        <v>0</v>
      </c>
      <c r="BL274" s="19" t="s">
        <v>168</v>
      </c>
      <c r="BM274" s="217" t="s">
        <v>1123</v>
      </c>
    </row>
    <row r="275" s="13" customFormat="1">
      <c r="A275" s="13"/>
      <c r="B275" s="224"/>
      <c r="C275" s="225"/>
      <c r="D275" s="226" t="s">
        <v>172</v>
      </c>
      <c r="E275" s="227" t="s">
        <v>21</v>
      </c>
      <c r="F275" s="228" t="s">
        <v>1124</v>
      </c>
      <c r="G275" s="225"/>
      <c r="H275" s="229">
        <v>71.156000000000006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172</v>
      </c>
      <c r="AU275" s="235" t="s">
        <v>87</v>
      </c>
      <c r="AV275" s="13" t="s">
        <v>87</v>
      </c>
      <c r="AW275" s="13" t="s">
        <v>38</v>
      </c>
      <c r="AX275" s="13" t="s">
        <v>77</v>
      </c>
      <c r="AY275" s="235" t="s">
        <v>161</v>
      </c>
    </row>
    <row r="276" s="13" customFormat="1">
      <c r="A276" s="13"/>
      <c r="B276" s="224"/>
      <c r="C276" s="225"/>
      <c r="D276" s="226" t="s">
        <v>172</v>
      </c>
      <c r="E276" s="227" t="s">
        <v>21</v>
      </c>
      <c r="F276" s="228" t="s">
        <v>1125</v>
      </c>
      <c r="G276" s="225"/>
      <c r="H276" s="229">
        <v>28.800000000000001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172</v>
      </c>
      <c r="AU276" s="235" t="s">
        <v>87</v>
      </c>
      <c r="AV276" s="13" t="s">
        <v>87</v>
      </c>
      <c r="AW276" s="13" t="s">
        <v>38</v>
      </c>
      <c r="AX276" s="13" t="s">
        <v>77</v>
      </c>
      <c r="AY276" s="235" t="s">
        <v>161</v>
      </c>
    </row>
    <row r="277" s="14" customFormat="1">
      <c r="A277" s="14"/>
      <c r="B277" s="236"/>
      <c r="C277" s="237"/>
      <c r="D277" s="226" t="s">
        <v>172</v>
      </c>
      <c r="E277" s="238" t="s">
        <v>21</v>
      </c>
      <c r="F277" s="239" t="s">
        <v>175</v>
      </c>
      <c r="G277" s="237"/>
      <c r="H277" s="240">
        <v>99.956000000000003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172</v>
      </c>
      <c r="AU277" s="246" t="s">
        <v>87</v>
      </c>
      <c r="AV277" s="14" t="s">
        <v>168</v>
      </c>
      <c r="AW277" s="14" t="s">
        <v>38</v>
      </c>
      <c r="AX277" s="14" t="s">
        <v>85</v>
      </c>
      <c r="AY277" s="246" t="s">
        <v>161</v>
      </c>
    </row>
    <row r="278" s="2" customFormat="1" ht="21.75" customHeight="1">
      <c r="A278" s="40"/>
      <c r="B278" s="41"/>
      <c r="C278" s="206" t="s">
        <v>358</v>
      </c>
      <c r="D278" s="206" t="s">
        <v>163</v>
      </c>
      <c r="E278" s="207" t="s">
        <v>1126</v>
      </c>
      <c r="F278" s="208" t="s">
        <v>1127</v>
      </c>
      <c r="G278" s="209" t="s">
        <v>166</v>
      </c>
      <c r="H278" s="210">
        <v>18.265999999999998</v>
      </c>
      <c r="I278" s="211"/>
      <c r="J278" s="212">
        <f>ROUND(I278*H278,2)</f>
        <v>0</v>
      </c>
      <c r="K278" s="208" t="s">
        <v>21</v>
      </c>
      <c r="L278" s="46"/>
      <c r="M278" s="213" t="s">
        <v>21</v>
      </c>
      <c r="N278" s="214" t="s">
        <v>48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168</v>
      </c>
      <c r="AT278" s="217" t="s">
        <v>163</v>
      </c>
      <c r="AU278" s="217" t="s">
        <v>87</v>
      </c>
      <c r="AY278" s="19" t="s">
        <v>161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85</v>
      </c>
      <c r="BK278" s="218">
        <f>ROUND(I278*H278,2)</f>
        <v>0</v>
      </c>
      <c r="BL278" s="19" t="s">
        <v>168</v>
      </c>
      <c r="BM278" s="217" t="s">
        <v>1128</v>
      </c>
    </row>
    <row r="279" s="13" customFormat="1">
      <c r="A279" s="13"/>
      <c r="B279" s="224"/>
      <c r="C279" s="225"/>
      <c r="D279" s="226" t="s">
        <v>172</v>
      </c>
      <c r="E279" s="227" t="s">
        <v>21</v>
      </c>
      <c r="F279" s="228" t="s">
        <v>1129</v>
      </c>
      <c r="G279" s="225"/>
      <c r="H279" s="229">
        <v>18.265999999999998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172</v>
      </c>
      <c r="AU279" s="235" t="s">
        <v>87</v>
      </c>
      <c r="AV279" s="13" t="s">
        <v>87</v>
      </c>
      <c r="AW279" s="13" t="s">
        <v>38</v>
      </c>
      <c r="AX279" s="13" t="s">
        <v>85</v>
      </c>
      <c r="AY279" s="235" t="s">
        <v>161</v>
      </c>
    </row>
    <row r="280" s="12" customFormat="1" ht="22.8" customHeight="1">
      <c r="A280" s="12"/>
      <c r="B280" s="190"/>
      <c r="C280" s="191"/>
      <c r="D280" s="192" t="s">
        <v>76</v>
      </c>
      <c r="E280" s="204" t="s">
        <v>467</v>
      </c>
      <c r="F280" s="204" t="s">
        <v>468</v>
      </c>
      <c r="G280" s="191"/>
      <c r="H280" s="191"/>
      <c r="I280" s="194"/>
      <c r="J280" s="205">
        <f>BK280</f>
        <v>0</v>
      </c>
      <c r="K280" s="191"/>
      <c r="L280" s="196"/>
      <c r="M280" s="197"/>
      <c r="N280" s="198"/>
      <c r="O280" s="198"/>
      <c r="P280" s="199">
        <f>SUM(P281:P282)</f>
        <v>0</v>
      </c>
      <c r="Q280" s="198"/>
      <c r="R280" s="199">
        <f>SUM(R281:R282)</f>
        <v>0</v>
      </c>
      <c r="S280" s="198"/>
      <c r="T280" s="200">
        <f>SUM(T281:T282)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1" t="s">
        <v>85</v>
      </c>
      <c r="AT280" s="202" t="s">
        <v>76</v>
      </c>
      <c r="AU280" s="202" t="s">
        <v>85</v>
      </c>
      <c r="AY280" s="201" t="s">
        <v>161</v>
      </c>
      <c r="BK280" s="203">
        <f>SUM(BK281:BK282)</f>
        <v>0</v>
      </c>
    </row>
    <row r="281" s="2" customFormat="1" ht="16.5" customHeight="1">
      <c r="A281" s="40"/>
      <c r="B281" s="41"/>
      <c r="C281" s="206" t="s">
        <v>363</v>
      </c>
      <c r="D281" s="206" t="s">
        <v>163</v>
      </c>
      <c r="E281" s="207" t="s">
        <v>470</v>
      </c>
      <c r="F281" s="208" t="s">
        <v>471</v>
      </c>
      <c r="G281" s="209" t="s">
        <v>166</v>
      </c>
      <c r="H281" s="210">
        <v>1467.7909999999999</v>
      </c>
      <c r="I281" s="211"/>
      <c r="J281" s="212">
        <f>ROUND(I281*H281,2)</f>
        <v>0</v>
      </c>
      <c r="K281" s="208" t="s">
        <v>167</v>
      </c>
      <c r="L281" s="46"/>
      <c r="M281" s="213" t="s">
        <v>21</v>
      </c>
      <c r="N281" s="214" t="s">
        <v>48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168</v>
      </c>
      <c r="AT281" s="217" t="s">
        <v>163</v>
      </c>
      <c r="AU281" s="217" t="s">
        <v>87</v>
      </c>
      <c r="AY281" s="19" t="s">
        <v>161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85</v>
      </c>
      <c r="BK281" s="218">
        <f>ROUND(I281*H281,2)</f>
        <v>0</v>
      </c>
      <c r="BL281" s="19" t="s">
        <v>168</v>
      </c>
      <c r="BM281" s="217" t="s">
        <v>1130</v>
      </c>
    </row>
    <row r="282" s="2" customFormat="1">
      <c r="A282" s="40"/>
      <c r="B282" s="41"/>
      <c r="C282" s="42"/>
      <c r="D282" s="219" t="s">
        <v>170</v>
      </c>
      <c r="E282" s="42"/>
      <c r="F282" s="220" t="s">
        <v>473</v>
      </c>
      <c r="G282" s="42"/>
      <c r="H282" s="42"/>
      <c r="I282" s="221"/>
      <c r="J282" s="42"/>
      <c r="K282" s="42"/>
      <c r="L282" s="46"/>
      <c r="M282" s="274"/>
      <c r="N282" s="275"/>
      <c r="O282" s="271"/>
      <c r="P282" s="271"/>
      <c r="Q282" s="271"/>
      <c r="R282" s="271"/>
      <c r="S282" s="271"/>
      <c r="T282" s="276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170</v>
      </c>
      <c r="AU282" s="19" t="s">
        <v>87</v>
      </c>
    </row>
    <row r="283" s="2" customFormat="1" ht="6.96" customHeight="1">
      <c r="A283" s="40"/>
      <c r="B283" s="61"/>
      <c r="C283" s="62"/>
      <c r="D283" s="62"/>
      <c r="E283" s="62"/>
      <c r="F283" s="62"/>
      <c r="G283" s="62"/>
      <c r="H283" s="62"/>
      <c r="I283" s="62"/>
      <c r="J283" s="62"/>
      <c r="K283" s="62"/>
      <c r="L283" s="46"/>
      <c r="M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</row>
  </sheetData>
  <sheetProtection sheet="1" autoFilter="0" formatColumns="0" formatRows="0" objects="1" scenarios="1" spinCount="100000" saltValue="uJmJgU661oY6XazPRVF2oI0iEkIUK14TDsKbUETgzZbKcekQ4prdOsi+0qLqiW9wgRRpYKvc4Wug6na42Gg/fw==" hashValue="Gm8D0ikdTX/DVgmcxsDD+evdGp/b8hHmigjxsXyfx/rXwE33F0Iqcs2vptiJC0VnVFe3KWbL9pTpG3zqdMSNiA==" algorithmName="SHA-512" password="CC35"/>
  <autoFilter ref="C85:K28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124253101"/>
    <hyperlink ref="F95" r:id="rId2" display="https://podminky.urs.cz/item/CS_URS_2025_01/124353101"/>
    <hyperlink ref="F98" r:id="rId3" display="https://podminky.urs.cz/item/CS_URS_2025_01/129951123"/>
    <hyperlink ref="F103" r:id="rId4" display="https://podminky.urs.cz/item/CS_URS_2025_01/153111114"/>
    <hyperlink ref="F110" r:id="rId5" display="https://podminky.urs.cz/item/CS_URS_2025_01/153112111"/>
    <hyperlink ref="F117" r:id="rId6" display="https://podminky.urs.cz/item/CS_URS_2025_01/153112122"/>
    <hyperlink ref="F123" r:id="rId7" display="https://podminky.urs.cz/item/CS_URS_2025_01/153112123"/>
    <hyperlink ref="F133" r:id="rId8" display="https://podminky.urs.cz/item/CS_URS_2025_01/153112115"/>
    <hyperlink ref="F140" r:id="rId9" display="https://podminky.urs.cz/item/CS_URS_2025_01/153112132"/>
    <hyperlink ref="F146" r:id="rId10" display="https://podminky.urs.cz/item/CS_URS_2025_01/153112133"/>
    <hyperlink ref="F156" r:id="rId11" display="https://podminky.urs.cz/item/CS_URS_2025_01/153113119"/>
    <hyperlink ref="F171" r:id="rId12" display="https://podminky.urs.cz/item/CS_URS_2025_01/321321115"/>
    <hyperlink ref="F177" r:id="rId13" display="https://podminky.urs.cz/item/CS_URS_2025_01/321321116"/>
    <hyperlink ref="F188" r:id="rId14" display="https://podminky.urs.cz/item/CS_URS_2025_01/321351010"/>
    <hyperlink ref="F210" r:id="rId15" display="https://podminky.urs.cz/item/CS_URS_2025_01/321351020"/>
    <hyperlink ref="F215" r:id="rId16" display="https://podminky.urs.cz/item/CS_URS_2025_01/321352010"/>
    <hyperlink ref="F217" r:id="rId17" display="https://podminky.urs.cz/item/CS_URS_2025_01/321352020"/>
    <hyperlink ref="F219" r:id="rId18" display="https://podminky.urs.cz/item/CS_URS_2025_01/321366111"/>
    <hyperlink ref="F225" r:id="rId19" display="https://podminky.urs.cz/item/CS_URS_2025_01/321366112"/>
    <hyperlink ref="F232" r:id="rId20" display="https://podminky.urs.cz/item/CS_URS_2025_01/457311115"/>
    <hyperlink ref="F237" r:id="rId21" display="https://podminky.urs.cz/item/CS_URS_2025_01/463211153"/>
    <hyperlink ref="F240" r:id="rId22" display="https://podminky.urs.cz/item/CS_URS_2025_01/463211158"/>
    <hyperlink ref="F246" r:id="rId23" display="https://podminky.urs.cz/item/CS_URS_2025_01/911121111"/>
    <hyperlink ref="F251" r:id="rId24" display="https://podminky.urs.cz/item/CS_URS_2025_01/934956126"/>
    <hyperlink ref="F254" r:id="rId25" display="https://podminky.urs.cz/item/CS_URS_2025_01/936501111"/>
    <hyperlink ref="F257" r:id="rId26" display="https://podminky.urs.cz/item/CS_URS_2025_01/953334423"/>
    <hyperlink ref="F282" r:id="rId27" display="https://podminky.urs.cz/item/CS_URS_2025_01/9983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1131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ROUND((SUM(BE89:BE326)),  2)</f>
        <v>0</v>
      </c>
      <c r="G33" s="40"/>
      <c r="H33" s="40"/>
      <c r="I33" s="150">
        <v>0.20999999999999999</v>
      </c>
      <c r="J33" s="149">
        <f>ROUND(((SUM(BE89:BE326))*I33),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ROUND((SUM(BF89:BF326)),  2)</f>
        <v>0</v>
      </c>
      <c r="G34" s="40"/>
      <c r="H34" s="40"/>
      <c r="I34" s="150">
        <v>0.14999999999999999</v>
      </c>
      <c r="J34" s="149">
        <f>ROUND(((SUM(BF89:BF326))*I34),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ROUND((SUM(BG89:BG326)),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ROUND((SUM(BH89:BH326)),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ROUND((SUM(BI89:BI326)),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01.2 - Štěrková propusť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923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135</v>
      </c>
      <c r="E62" s="176"/>
      <c r="F62" s="176"/>
      <c r="G62" s="176"/>
      <c r="H62" s="176"/>
      <c r="I62" s="176"/>
      <c r="J62" s="177">
        <f>J140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136</v>
      </c>
      <c r="E63" s="176"/>
      <c r="F63" s="176"/>
      <c r="G63" s="176"/>
      <c r="H63" s="176"/>
      <c r="I63" s="176"/>
      <c r="J63" s="177">
        <f>J184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924</v>
      </c>
      <c r="E64" s="176"/>
      <c r="F64" s="176"/>
      <c r="G64" s="176"/>
      <c r="H64" s="176"/>
      <c r="I64" s="176"/>
      <c r="J64" s="177">
        <f>J215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138</v>
      </c>
      <c r="E65" s="176"/>
      <c r="F65" s="176"/>
      <c r="G65" s="176"/>
      <c r="H65" s="176"/>
      <c r="I65" s="176"/>
      <c r="J65" s="177">
        <f>J227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925</v>
      </c>
      <c r="E66" s="176"/>
      <c r="F66" s="176"/>
      <c r="G66" s="176"/>
      <c r="H66" s="176"/>
      <c r="I66" s="176"/>
      <c r="J66" s="177">
        <f>J267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139</v>
      </c>
      <c r="E67" s="176"/>
      <c r="F67" s="176"/>
      <c r="G67" s="176"/>
      <c r="H67" s="176"/>
      <c r="I67" s="176"/>
      <c r="J67" s="177">
        <f>J285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140</v>
      </c>
      <c r="E68" s="170"/>
      <c r="F68" s="170"/>
      <c r="G68" s="170"/>
      <c r="H68" s="170"/>
      <c r="I68" s="170"/>
      <c r="J68" s="171">
        <f>J288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143</v>
      </c>
      <c r="E69" s="176"/>
      <c r="F69" s="176"/>
      <c r="G69" s="176"/>
      <c r="H69" s="176"/>
      <c r="I69" s="176"/>
      <c r="J69" s="177">
        <f>J289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146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Jez Šargoun, Malá Voda - rekonstrukce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128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01.2 - Štěrková propusť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22</v>
      </c>
      <c r="D83" s="42"/>
      <c r="E83" s="42"/>
      <c r="F83" s="29" t="str">
        <f>F12</f>
        <v>U Šargounského mlýna</v>
      </c>
      <c r="G83" s="42"/>
      <c r="H83" s="42"/>
      <c r="I83" s="34" t="s">
        <v>24</v>
      </c>
      <c r="J83" s="74" t="str">
        <f>IF(J12="","",J12)</f>
        <v>14. 4. 2021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26</v>
      </c>
      <c r="D85" s="42"/>
      <c r="E85" s="42"/>
      <c r="F85" s="29" t="str">
        <f>E15</f>
        <v>Povodí Moravy, státní podnik</v>
      </c>
      <c r="G85" s="42"/>
      <c r="H85" s="42"/>
      <c r="I85" s="34" t="s">
        <v>34</v>
      </c>
      <c r="J85" s="38" t="str">
        <f>E21</f>
        <v>HG Partner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32</v>
      </c>
      <c r="D86" s="42"/>
      <c r="E86" s="42"/>
      <c r="F86" s="29" t="str">
        <f>IF(E18="","",E18)</f>
        <v>Vyplň údaj</v>
      </c>
      <c r="G86" s="42"/>
      <c r="H86" s="42"/>
      <c r="I86" s="34" t="s">
        <v>39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147</v>
      </c>
      <c r="D88" s="182" t="s">
        <v>62</v>
      </c>
      <c r="E88" s="182" t="s">
        <v>58</v>
      </c>
      <c r="F88" s="182" t="s">
        <v>59</v>
      </c>
      <c r="G88" s="182" t="s">
        <v>148</v>
      </c>
      <c r="H88" s="182" t="s">
        <v>149</v>
      </c>
      <c r="I88" s="182" t="s">
        <v>150</v>
      </c>
      <c r="J88" s="182" t="s">
        <v>132</v>
      </c>
      <c r="K88" s="183" t="s">
        <v>151</v>
      </c>
      <c r="L88" s="184"/>
      <c r="M88" s="94" t="s">
        <v>21</v>
      </c>
      <c r="N88" s="95" t="s">
        <v>47</v>
      </c>
      <c r="O88" s="95" t="s">
        <v>152</v>
      </c>
      <c r="P88" s="95" t="s">
        <v>153</v>
      </c>
      <c r="Q88" s="95" t="s">
        <v>154</v>
      </c>
      <c r="R88" s="95" t="s">
        <v>155</v>
      </c>
      <c r="S88" s="95" t="s">
        <v>156</v>
      </c>
      <c r="T88" s="96" t="s">
        <v>157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158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P90+P288</f>
        <v>0</v>
      </c>
      <c r="Q89" s="98"/>
      <c r="R89" s="187">
        <f>R90+R288</f>
        <v>467.86702898831396</v>
      </c>
      <c r="S89" s="98"/>
      <c r="T89" s="188">
        <f>T90+T288</f>
        <v>4.4489999999999998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76</v>
      </c>
      <c r="AU89" s="19" t="s">
        <v>133</v>
      </c>
      <c r="BK89" s="189">
        <f>BK90+BK288</f>
        <v>0</v>
      </c>
    </row>
    <row r="90" s="12" customFormat="1" ht="25.92" customHeight="1">
      <c r="A90" s="12"/>
      <c r="B90" s="190"/>
      <c r="C90" s="191"/>
      <c r="D90" s="192" t="s">
        <v>76</v>
      </c>
      <c r="E90" s="193" t="s">
        <v>159</v>
      </c>
      <c r="F90" s="193" t="s">
        <v>160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P91+P140+P184+P215+P227+P267+P285</f>
        <v>0</v>
      </c>
      <c r="Q90" s="198"/>
      <c r="R90" s="199">
        <f>R91+R140+R184+R215+R227+R267+R285</f>
        <v>466.85558371331393</v>
      </c>
      <c r="S90" s="198"/>
      <c r="T90" s="200">
        <f>T91+T140+T184+T215+T227+T267+T285</f>
        <v>3.0389999999999997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85</v>
      </c>
      <c r="AT90" s="202" t="s">
        <v>76</v>
      </c>
      <c r="AU90" s="202" t="s">
        <v>77</v>
      </c>
      <c r="AY90" s="201" t="s">
        <v>161</v>
      </c>
      <c r="BK90" s="203">
        <f>BK91+BK140+BK184+BK215+BK227+BK267+BK285</f>
        <v>0</v>
      </c>
    </row>
    <row r="91" s="12" customFormat="1" ht="22.8" customHeight="1">
      <c r="A91" s="12"/>
      <c r="B91" s="190"/>
      <c r="C91" s="191"/>
      <c r="D91" s="192" t="s">
        <v>76</v>
      </c>
      <c r="E91" s="204" t="s">
        <v>85</v>
      </c>
      <c r="F91" s="204" t="s">
        <v>926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SUM(P92:P139)</f>
        <v>0</v>
      </c>
      <c r="Q91" s="198"/>
      <c r="R91" s="199">
        <f>SUM(R92:R139)</f>
        <v>15.23752006308</v>
      </c>
      <c r="S91" s="198"/>
      <c r="T91" s="200">
        <f>SUM(T92:T139)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85</v>
      </c>
      <c r="AT91" s="202" t="s">
        <v>76</v>
      </c>
      <c r="AU91" s="202" t="s">
        <v>85</v>
      </c>
      <c r="AY91" s="201" t="s">
        <v>161</v>
      </c>
      <c r="BK91" s="203">
        <f>SUM(BK92:BK139)</f>
        <v>0</v>
      </c>
    </row>
    <row r="92" s="2" customFormat="1" ht="16.5" customHeight="1">
      <c r="A92" s="40"/>
      <c r="B92" s="41"/>
      <c r="C92" s="206" t="s">
        <v>85</v>
      </c>
      <c r="D92" s="206" t="s">
        <v>163</v>
      </c>
      <c r="E92" s="207" t="s">
        <v>1132</v>
      </c>
      <c r="F92" s="208" t="s">
        <v>1133</v>
      </c>
      <c r="G92" s="209" t="s">
        <v>929</v>
      </c>
      <c r="H92" s="210">
        <v>60.240000000000002</v>
      </c>
      <c r="I92" s="211"/>
      <c r="J92" s="212">
        <f>ROUND(I92*H92,2)</f>
        <v>0</v>
      </c>
      <c r="K92" s="208" t="s">
        <v>167</v>
      </c>
      <c r="L92" s="46"/>
      <c r="M92" s="213" t="s">
        <v>21</v>
      </c>
      <c r="N92" s="214" t="s">
        <v>48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168</v>
      </c>
      <c r="AT92" s="217" t="s">
        <v>163</v>
      </c>
      <c r="AU92" s="217" t="s">
        <v>87</v>
      </c>
      <c r="AY92" s="19" t="s">
        <v>161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168</v>
      </c>
      <c r="BM92" s="217" t="s">
        <v>1134</v>
      </c>
    </row>
    <row r="93" s="2" customFormat="1">
      <c r="A93" s="40"/>
      <c r="B93" s="41"/>
      <c r="C93" s="42"/>
      <c r="D93" s="219" t="s">
        <v>170</v>
      </c>
      <c r="E93" s="42"/>
      <c r="F93" s="220" t="s">
        <v>1135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170</v>
      </c>
      <c r="AU93" s="19" t="s">
        <v>87</v>
      </c>
    </row>
    <row r="94" s="13" customFormat="1">
      <c r="A94" s="13"/>
      <c r="B94" s="224"/>
      <c r="C94" s="225"/>
      <c r="D94" s="226" t="s">
        <v>172</v>
      </c>
      <c r="E94" s="227" t="s">
        <v>21</v>
      </c>
      <c r="F94" s="228" t="s">
        <v>1136</v>
      </c>
      <c r="G94" s="225"/>
      <c r="H94" s="229">
        <v>13.199999999999999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172</v>
      </c>
      <c r="AU94" s="235" t="s">
        <v>87</v>
      </c>
      <c r="AV94" s="13" t="s">
        <v>87</v>
      </c>
      <c r="AW94" s="13" t="s">
        <v>38</v>
      </c>
      <c r="AX94" s="13" t="s">
        <v>77</v>
      </c>
      <c r="AY94" s="235" t="s">
        <v>161</v>
      </c>
    </row>
    <row r="95" s="13" customFormat="1">
      <c r="A95" s="13"/>
      <c r="B95" s="224"/>
      <c r="C95" s="225"/>
      <c r="D95" s="226" t="s">
        <v>172</v>
      </c>
      <c r="E95" s="227" t="s">
        <v>21</v>
      </c>
      <c r="F95" s="228" t="s">
        <v>1137</v>
      </c>
      <c r="G95" s="225"/>
      <c r="H95" s="229">
        <v>47.039999999999999</v>
      </c>
      <c r="I95" s="230"/>
      <c r="J95" s="225"/>
      <c r="K95" s="225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172</v>
      </c>
      <c r="AU95" s="235" t="s">
        <v>87</v>
      </c>
      <c r="AV95" s="13" t="s">
        <v>87</v>
      </c>
      <c r="AW95" s="13" t="s">
        <v>38</v>
      </c>
      <c r="AX95" s="13" t="s">
        <v>77</v>
      </c>
      <c r="AY95" s="235" t="s">
        <v>161</v>
      </c>
    </row>
    <row r="96" s="14" customFormat="1">
      <c r="A96" s="14"/>
      <c r="B96" s="236"/>
      <c r="C96" s="237"/>
      <c r="D96" s="226" t="s">
        <v>172</v>
      </c>
      <c r="E96" s="238" t="s">
        <v>21</v>
      </c>
      <c r="F96" s="239" t="s">
        <v>175</v>
      </c>
      <c r="G96" s="237"/>
      <c r="H96" s="240">
        <v>60.239999999999995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172</v>
      </c>
      <c r="AU96" s="246" t="s">
        <v>87</v>
      </c>
      <c r="AV96" s="14" t="s">
        <v>168</v>
      </c>
      <c r="AW96" s="14" t="s">
        <v>38</v>
      </c>
      <c r="AX96" s="14" t="s">
        <v>85</v>
      </c>
      <c r="AY96" s="246" t="s">
        <v>161</v>
      </c>
    </row>
    <row r="97" s="2" customFormat="1" ht="16.5" customHeight="1">
      <c r="A97" s="40"/>
      <c r="B97" s="41"/>
      <c r="C97" s="206" t="s">
        <v>183</v>
      </c>
      <c r="D97" s="206" t="s">
        <v>163</v>
      </c>
      <c r="E97" s="207" t="s">
        <v>1138</v>
      </c>
      <c r="F97" s="208" t="s">
        <v>1139</v>
      </c>
      <c r="G97" s="209" t="s">
        <v>186</v>
      </c>
      <c r="H97" s="210">
        <v>25.155000000000001</v>
      </c>
      <c r="I97" s="211"/>
      <c r="J97" s="212">
        <f>ROUND(I97*H97,2)</f>
        <v>0</v>
      </c>
      <c r="K97" s="208" t="s">
        <v>167</v>
      </c>
      <c r="L97" s="46"/>
      <c r="M97" s="213" t="s">
        <v>21</v>
      </c>
      <c r="N97" s="214" t="s">
        <v>48</v>
      </c>
      <c r="O97" s="86"/>
      <c r="P97" s="215">
        <f>O97*H97</f>
        <v>0</v>
      </c>
      <c r="Q97" s="215">
        <v>0.00072300000000000001</v>
      </c>
      <c r="R97" s="215">
        <f>Q97*H97</f>
        <v>0.018187065000000002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168</v>
      </c>
      <c r="AT97" s="217" t="s">
        <v>163</v>
      </c>
      <c r="AU97" s="217" t="s">
        <v>87</v>
      </c>
      <c r="AY97" s="19" t="s">
        <v>161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168</v>
      </c>
      <c r="BM97" s="217" t="s">
        <v>1140</v>
      </c>
    </row>
    <row r="98" s="2" customFormat="1">
      <c r="A98" s="40"/>
      <c r="B98" s="41"/>
      <c r="C98" s="42"/>
      <c r="D98" s="219" t="s">
        <v>170</v>
      </c>
      <c r="E98" s="42"/>
      <c r="F98" s="220" t="s">
        <v>1141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170</v>
      </c>
      <c r="AU98" s="19" t="s">
        <v>87</v>
      </c>
    </row>
    <row r="99" s="13" customFormat="1">
      <c r="A99" s="13"/>
      <c r="B99" s="224"/>
      <c r="C99" s="225"/>
      <c r="D99" s="226" t="s">
        <v>172</v>
      </c>
      <c r="E99" s="227" t="s">
        <v>21</v>
      </c>
      <c r="F99" s="228" t="s">
        <v>1142</v>
      </c>
      <c r="G99" s="225"/>
      <c r="H99" s="229">
        <v>25.155000000000001</v>
      </c>
      <c r="I99" s="230"/>
      <c r="J99" s="225"/>
      <c r="K99" s="225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172</v>
      </c>
      <c r="AU99" s="235" t="s">
        <v>87</v>
      </c>
      <c r="AV99" s="13" t="s">
        <v>87</v>
      </c>
      <c r="AW99" s="13" t="s">
        <v>38</v>
      </c>
      <c r="AX99" s="13" t="s">
        <v>85</v>
      </c>
      <c r="AY99" s="235" t="s">
        <v>161</v>
      </c>
    </row>
    <row r="100" s="2" customFormat="1" ht="24.15" customHeight="1">
      <c r="A100" s="40"/>
      <c r="B100" s="41"/>
      <c r="C100" s="206" t="s">
        <v>168</v>
      </c>
      <c r="D100" s="206" t="s">
        <v>163</v>
      </c>
      <c r="E100" s="207" t="s">
        <v>1143</v>
      </c>
      <c r="F100" s="208" t="s">
        <v>1144</v>
      </c>
      <c r="G100" s="209" t="s">
        <v>186</v>
      </c>
      <c r="H100" s="210">
        <v>25.155000000000001</v>
      </c>
      <c r="I100" s="211"/>
      <c r="J100" s="212">
        <f>ROUND(I100*H100,2)</f>
        <v>0</v>
      </c>
      <c r="K100" s="208" t="s">
        <v>167</v>
      </c>
      <c r="L100" s="46"/>
      <c r="M100" s="213" t="s">
        <v>21</v>
      </c>
      <c r="N100" s="214" t="s">
        <v>48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168</v>
      </c>
      <c r="AT100" s="217" t="s">
        <v>163</v>
      </c>
      <c r="AU100" s="217" t="s">
        <v>87</v>
      </c>
      <c r="AY100" s="19" t="s">
        <v>161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168</v>
      </c>
      <c r="BM100" s="217" t="s">
        <v>1145</v>
      </c>
    </row>
    <row r="101" s="2" customFormat="1">
      <c r="A101" s="40"/>
      <c r="B101" s="41"/>
      <c r="C101" s="42"/>
      <c r="D101" s="219" t="s">
        <v>170</v>
      </c>
      <c r="E101" s="42"/>
      <c r="F101" s="220" t="s">
        <v>1146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170</v>
      </c>
      <c r="AU101" s="19" t="s">
        <v>87</v>
      </c>
    </row>
    <row r="102" s="2" customFormat="1" ht="33" customHeight="1">
      <c r="A102" s="40"/>
      <c r="B102" s="41"/>
      <c r="C102" s="206" t="s">
        <v>87</v>
      </c>
      <c r="D102" s="206" t="s">
        <v>163</v>
      </c>
      <c r="E102" s="207" t="s">
        <v>1147</v>
      </c>
      <c r="F102" s="208" t="s">
        <v>1148</v>
      </c>
      <c r="G102" s="209" t="s">
        <v>929</v>
      </c>
      <c r="H102" s="210">
        <v>82.263000000000005</v>
      </c>
      <c r="I102" s="211"/>
      <c r="J102" s="212">
        <f>ROUND(I102*H102,2)</f>
        <v>0</v>
      </c>
      <c r="K102" s="208" t="s">
        <v>167</v>
      </c>
      <c r="L102" s="46"/>
      <c r="M102" s="213" t="s">
        <v>21</v>
      </c>
      <c r="N102" s="214" t="s">
        <v>48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168</v>
      </c>
      <c r="AT102" s="217" t="s">
        <v>163</v>
      </c>
      <c r="AU102" s="217" t="s">
        <v>87</v>
      </c>
      <c r="AY102" s="19" t="s">
        <v>161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85</v>
      </c>
      <c r="BK102" s="218">
        <f>ROUND(I102*H102,2)</f>
        <v>0</v>
      </c>
      <c r="BL102" s="19" t="s">
        <v>168</v>
      </c>
      <c r="BM102" s="217" t="s">
        <v>1149</v>
      </c>
    </row>
    <row r="103" s="2" customFormat="1">
      <c r="A103" s="40"/>
      <c r="B103" s="41"/>
      <c r="C103" s="42"/>
      <c r="D103" s="219" t="s">
        <v>170</v>
      </c>
      <c r="E103" s="42"/>
      <c r="F103" s="220" t="s">
        <v>1150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170</v>
      </c>
      <c r="AU103" s="19" t="s">
        <v>87</v>
      </c>
    </row>
    <row r="104" s="13" customFormat="1">
      <c r="A104" s="13"/>
      <c r="B104" s="224"/>
      <c r="C104" s="225"/>
      <c r="D104" s="226" t="s">
        <v>172</v>
      </c>
      <c r="E104" s="227" t="s">
        <v>21</v>
      </c>
      <c r="F104" s="228" t="s">
        <v>1151</v>
      </c>
      <c r="G104" s="225"/>
      <c r="H104" s="229">
        <v>7.3129999999999997</v>
      </c>
      <c r="I104" s="230"/>
      <c r="J104" s="225"/>
      <c r="K104" s="225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172</v>
      </c>
      <c r="AU104" s="235" t="s">
        <v>87</v>
      </c>
      <c r="AV104" s="13" t="s">
        <v>87</v>
      </c>
      <c r="AW104" s="13" t="s">
        <v>38</v>
      </c>
      <c r="AX104" s="13" t="s">
        <v>77</v>
      </c>
      <c r="AY104" s="235" t="s">
        <v>161</v>
      </c>
    </row>
    <row r="105" s="13" customFormat="1">
      <c r="A105" s="13"/>
      <c r="B105" s="224"/>
      <c r="C105" s="225"/>
      <c r="D105" s="226" t="s">
        <v>172</v>
      </c>
      <c r="E105" s="227" t="s">
        <v>21</v>
      </c>
      <c r="F105" s="228" t="s">
        <v>1152</v>
      </c>
      <c r="G105" s="225"/>
      <c r="H105" s="229">
        <v>74.950000000000003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172</v>
      </c>
      <c r="AU105" s="235" t="s">
        <v>87</v>
      </c>
      <c r="AV105" s="13" t="s">
        <v>87</v>
      </c>
      <c r="AW105" s="13" t="s">
        <v>38</v>
      </c>
      <c r="AX105" s="13" t="s">
        <v>77</v>
      </c>
      <c r="AY105" s="235" t="s">
        <v>161</v>
      </c>
    </row>
    <row r="106" s="14" customFormat="1">
      <c r="A106" s="14"/>
      <c r="B106" s="236"/>
      <c r="C106" s="237"/>
      <c r="D106" s="226" t="s">
        <v>172</v>
      </c>
      <c r="E106" s="238" t="s">
        <v>21</v>
      </c>
      <c r="F106" s="239" t="s">
        <v>175</v>
      </c>
      <c r="G106" s="237"/>
      <c r="H106" s="240">
        <v>82.263000000000005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172</v>
      </c>
      <c r="AU106" s="246" t="s">
        <v>87</v>
      </c>
      <c r="AV106" s="14" t="s">
        <v>168</v>
      </c>
      <c r="AW106" s="14" t="s">
        <v>38</v>
      </c>
      <c r="AX106" s="14" t="s">
        <v>85</v>
      </c>
      <c r="AY106" s="246" t="s">
        <v>161</v>
      </c>
    </row>
    <row r="107" s="2" customFormat="1" ht="24.15" customHeight="1">
      <c r="A107" s="40"/>
      <c r="B107" s="41"/>
      <c r="C107" s="206" t="s">
        <v>196</v>
      </c>
      <c r="D107" s="206" t="s">
        <v>163</v>
      </c>
      <c r="E107" s="207" t="s">
        <v>1153</v>
      </c>
      <c r="F107" s="208" t="s">
        <v>1154</v>
      </c>
      <c r="G107" s="209" t="s">
        <v>929</v>
      </c>
      <c r="H107" s="210">
        <v>120.744</v>
      </c>
      <c r="I107" s="211"/>
      <c r="J107" s="212">
        <f>ROUND(I107*H107,2)</f>
        <v>0</v>
      </c>
      <c r="K107" s="208" t="s">
        <v>167</v>
      </c>
      <c r="L107" s="46"/>
      <c r="M107" s="213" t="s">
        <v>21</v>
      </c>
      <c r="N107" s="214" t="s">
        <v>48</v>
      </c>
      <c r="O107" s="86"/>
      <c r="P107" s="215">
        <f>O107*H107</f>
        <v>0</v>
      </c>
      <c r="Q107" s="215">
        <v>0.00048331999999999997</v>
      </c>
      <c r="R107" s="215">
        <f>Q107*H107</f>
        <v>0.058357990079999998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168</v>
      </c>
      <c r="AT107" s="217" t="s">
        <v>163</v>
      </c>
      <c r="AU107" s="217" t="s">
        <v>87</v>
      </c>
      <c r="AY107" s="19" t="s">
        <v>161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85</v>
      </c>
      <c r="BK107" s="218">
        <f>ROUND(I107*H107,2)</f>
        <v>0</v>
      </c>
      <c r="BL107" s="19" t="s">
        <v>168</v>
      </c>
      <c r="BM107" s="217" t="s">
        <v>1155</v>
      </c>
    </row>
    <row r="108" s="2" customFormat="1">
      <c r="A108" s="40"/>
      <c r="B108" s="41"/>
      <c r="C108" s="42"/>
      <c r="D108" s="219" t="s">
        <v>170</v>
      </c>
      <c r="E108" s="42"/>
      <c r="F108" s="220" t="s">
        <v>1156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170</v>
      </c>
      <c r="AU108" s="19" t="s">
        <v>87</v>
      </c>
    </row>
    <row r="109" s="13" customFormat="1">
      <c r="A109" s="13"/>
      <c r="B109" s="224"/>
      <c r="C109" s="225"/>
      <c r="D109" s="226" t="s">
        <v>172</v>
      </c>
      <c r="E109" s="227" t="s">
        <v>21</v>
      </c>
      <c r="F109" s="228" t="s">
        <v>1157</v>
      </c>
      <c r="G109" s="225"/>
      <c r="H109" s="229">
        <v>120.744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172</v>
      </c>
      <c r="AU109" s="235" t="s">
        <v>87</v>
      </c>
      <c r="AV109" s="13" t="s">
        <v>87</v>
      </c>
      <c r="AW109" s="13" t="s">
        <v>38</v>
      </c>
      <c r="AX109" s="13" t="s">
        <v>85</v>
      </c>
      <c r="AY109" s="235" t="s">
        <v>161</v>
      </c>
    </row>
    <row r="110" s="2" customFormat="1" ht="24.15" customHeight="1">
      <c r="A110" s="40"/>
      <c r="B110" s="41"/>
      <c r="C110" s="206" t="s">
        <v>216</v>
      </c>
      <c r="D110" s="206" t="s">
        <v>163</v>
      </c>
      <c r="E110" s="207" t="s">
        <v>1158</v>
      </c>
      <c r="F110" s="208" t="s">
        <v>1159</v>
      </c>
      <c r="G110" s="209" t="s">
        <v>929</v>
      </c>
      <c r="H110" s="210">
        <v>120.744</v>
      </c>
      <c r="I110" s="211"/>
      <c r="J110" s="212">
        <f>ROUND(I110*H110,2)</f>
        <v>0</v>
      </c>
      <c r="K110" s="208" t="s">
        <v>167</v>
      </c>
      <c r="L110" s="46"/>
      <c r="M110" s="213" t="s">
        <v>21</v>
      </c>
      <c r="N110" s="214" t="s">
        <v>48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168</v>
      </c>
      <c r="AT110" s="217" t="s">
        <v>163</v>
      </c>
      <c r="AU110" s="217" t="s">
        <v>87</v>
      </c>
      <c r="AY110" s="19" t="s">
        <v>161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168</v>
      </c>
      <c r="BM110" s="217" t="s">
        <v>1160</v>
      </c>
    </row>
    <row r="111" s="2" customFormat="1">
      <c r="A111" s="40"/>
      <c r="B111" s="41"/>
      <c r="C111" s="42"/>
      <c r="D111" s="219" t="s">
        <v>170</v>
      </c>
      <c r="E111" s="42"/>
      <c r="F111" s="220" t="s">
        <v>1161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170</v>
      </c>
      <c r="AU111" s="19" t="s">
        <v>87</v>
      </c>
    </row>
    <row r="112" s="2" customFormat="1" ht="16.5" customHeight="1">
      <c r="A112" s="40"/>
      <c r="B112" s="41"/>
      <c r="C112" s="206" t="s">
        <v>221</v>
      </c>
      <c r="D112" s="206" t="s">
        <v>163</v>
      </c>
      <c r="E112" s="207" t="s">
        <v>945</v>
      </c>
      <c r="F112" s="208" t="s">
        <v>946</v>
      </c>
      <c r="G112" s="209" t="s">
        <v>232</v>
      </c>
      <c r="H112" s="210">
        <v>34</v>
      </c>
      <c r="I112" s="211"/>
      <c r="J112" s="212">
        <f>ROUND(I112*H112,2)</f>
        <v>0</v>
      </c>
      <c r="K112" s="208" t="s">
        <v>167</v>
      </c>
      <c r="L112" s="46"/>
      <c r="M112" s="213" t="s">
        <v>21</v>
      </c>
      <c r="N112" s="214" t="s">
        <v>48</v>
      </c>
      <c r="O112" s="86"/>
      <c r="P112" s="215">
        <f>O112*H112</f>
        <v>0</v>
      </c>
      <c r="Q112" s="215">
        <v>0.000200712</v>
      </c>
      <c r="R112" s="215">
        <f>Q112*H112</f>
        <v>0.006824208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168</v>
      </c>
      <c r="AT112" s="217" t="s">
        <v>163</v>
      </c>
      <c r="AU112" s="217" t="s">
        <v>87</v>
      </c>
      <c r="AY112" s="19" t="s">
        <v>161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85</v>
      </c>
      <c r="BK112" s="218">
        <f>ROUND(I112*H112,2)</f>
        <v>0</v>
      </c>
      <c r="BL112" s="19" t="s">
        <v>168</v>
      </c>
      <c r="BM112" s="217" t="s">
        <v>1162</v>
      </c>
    </row>
    <row r="113" s="2" customFormat="1">
      <c r="A113" s="40"/>
      <c r="B113" s="41"/>
      <c r="C113" s="42"/>
      <c r="D113" s="219" t="s">
        <v>170</v>
      </c>
      <c r="E113" s="42"/>
      <c r="F113" s="220" t="s">
        <v>948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170</v>
      </c>
      <c r="AU113" s="19" t="s">
        <v>87</v>
      </c>
    </row>
    <row r="114" s="13" customFormat="1">
      <c r="A114" s="13"/>
      <c r="B114" s="224"/>
      <c r="C114" s="225"/>
      <c r="D114" s="226" t="s">
        <v>172</v>
      </c>
      <c r="E114" s="227" t="s">
        <v>21</v>
      </c>
      <c r="F114" s="228" t="s">
        <v>1163</v>
      </c>
      <c r="G114" s="225"/>
      <c r="H114" s="229">
        <v>34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172</v>
      </c>
      <c r="AU114" s="235" t="s">
        <v>87</v>
      </c>
      <c r="AV114" s="13" t="s">
        <v>87</v>
      </c>
      <c r="AW114" s="13" t="s">
        <v>38</v>
      </c>
      <c r="AX114" s="13" t="s">
        <v>85</v>
      </c>
      <c r="AY114" s="235" t="s">
        <v>161</v>
      </c>
    </row>
    <row r="115" s="2" customFormat="1" ht="24.15" customHeight="1">
      <c r="A115" s="40"/>
      <c r="B115" s="41"/>
      <c r="C115" s="206" t="s">
        <v>179</v>
      </c>
      <c r="D115" s="206" t="s">
        <v>163</v>
      </c>
      <c r="E115" s="207" t="s">
        <v>953</v>
      </c>
      <c r="F115" s="208" t="s">
        <v>954</v>
      </c>
      <c r="G115" s="209" t="s">
        <v>186</v>
      </c>
      <c r="H115" s="210">
        <v>110.28</v>
      </c>
      <c r="I115" s="211"/>
      <c r="J115" s="212">
        <f>ROUND(I115*H115,2)</f>
        <v>0</v>
      </c>
      <c r="K115" s="208" t="s">
        <v>167</v>
      </c>
      <c r="L115" s="46"/>
      <c r="M115" s="213" t="s">
        <v>21</v>
      </c>
      <c r="N115" s="214" t="s">
        <v>48</v>
      </c>
      <c r="O115" s="86"/>
      <c r="P115" s="215">
        <f>O115*H115</f>
        <v>0</v>
      </c>
      <c r="Q115" s="215">
        <v>0.00014999999999999999</v>
      </c>
      <c r="R115" s="215">
        <f>Q115*H115</f>
        <v>0.016541999999999998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168</v>
      </c>
      <c r="AT115" s="217" t="s">
        <v>163</v>
      </c>
      <c r="AU115" s="217" t="s">
        <v>87</v>
      </c>
      <c r="AY115" s="19" t="s">
        <v>161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168</v>
      </c>
      <c r="BM115" s="217" t="s">
        <v>1164</v>
      </c>
    </row>
    <row r="116" s="2" customFormat="1">
      <c r="A116" s="40"/>
      <c r="B116" s="41"/>
      <c r="C116" s="42"/>
      <c r="D116" s="219" t="s">
        <v>170</v>
      </c>
      <c r="E116" s="42"/>
      <c r="F116" s="220" t="s">
        <v>956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170</v>
      </c>
      <c r="AU116" s="19" t="s">
        <v>87</v>
      </c>
    </row>
    <row r="117" s="13" customFormat="1">
      <c r="A117" s="13"/>
      <c r="B117" s="224"/>
      <c r="C117" s="225"/>
      <c r="D117" s="226" t="s">
        <v>172</v>
      </c>
      <c r="E117" s="227" t="s">
        <v>21</v>
      </c>
      <c r="F117" s="228" t="s">
        <v>1165</v>
      </c>
      <c r="G117" s="225"/>
      <c r="H117" s="229">
        <v>49.740000000000002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172</v>
      </c>
      <c r="AU117" s="235" t="s">
        <v>87</v>
      </c>
      <c r="AV117" s="13" t="s">
        <v>87</v>
      </c>
      <c r="AW117" s="13" t="s">
        <v>38</v>
      </c>
      <c r="AX117" s="13" t="s">
        <v>77</v>
      </c>
      <c r="AY117" s="235" t="s">
        <v>161</v>
      </c>
    </row>
    <row r="118" s="13" customFormat="1">
      <c r="A118" s="13"/>
      <c r="B118" s="224"/>
      <c r="C118" s="225"/>
      <c r="D118" s="226" t="s">
        <v>172</v>
      </c>
      <c r="E118" s="227" t="s">
        <v>21</v>
      </c>
      <c r="F118" s="228" t="s">
        <v>1166</v>
      </c>
      <c r="G118" s="225"/>
      <c r="H118" s="229">
        <v>60.539999999999999</v>
      </c>
      <c r="I118" s="230"/>
      <c r="J118" s="225"/>
      <c r="K118" s="225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172</v>
      </c>
      <c r="AU118" s="235" t="s">
        <v>87</v>
      </c>
      <c r="AV118" s="13" t="s">
        <v>87</v>
      </c>
      <c r="AW118" s="13" t="s">
        <v>38</v>
      </c>
      <c r="AX118" s="13" t="s">
        <v>77</v>
      </c>
      <c r="AY118" s="235" t="s">
        <v>161</v>
      </c>
    </row>
    <row r="119" s="14" customFormat="1">
      <c r="A119" s="14"/>
      <c r="B119" s="236"/>
      <c r="C119" s="237"/>
      <c r="D119" s="226" t="s">
        <v>172</v>
      </c>
      <c r="E119" s="238" t="s">
        <v>21</v>
      </c>
      <c r="F119" s="239" t="s">
        <v>175</v>
      </c>
      <c r="G119" s="237"/>
      <c r="H119" s="240">
        <v>110.28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172</v>
      </c>
      <c r="AU119" s="246" t="s">
        <v>87</v>
      </c>
      <c r="AV119" s="14" t="s">
        <v>168</v>
      </c>
      <c r="AW119" s="14" t="s">
        <v>38</v>
      </c>
      <c r="AX119" s="14" t="s">
        <v>85</v>
      </c>
      <c r="AY119" s="246" t="s">
        <v>161</v>
      </c>
    </row>
    <row r="120" s="2" customFormat="1" ht="24.15" customHeight="1">
      <c r="A120" s="40"/>
      <c r="B120" s="41"/>
      <c r="C120" s="206" t="s">
        <v>229</v>
      </c>
      <c r="D120" s="206" t="s">
        <v>163</v>
      </c>
      <c r="E120" s="207" t="s">
        <v>977</v>
      </c>
      <c r="F120" s="208" t="s">
        <v>978</v>
      </c>
      <c r="G120" s="209" t="s">
        <v>186</v>
      </c>
      <c r="H120" s="210">
        <v>12</v>
      </c>
      <c r="I120" s="211"/>
      <c r="J120" s="212">
        <f>ROUND(I120*H120,2)</f>
        <v>0</v>
      </c>
      <c r="K120" s="208" t="s">
        <v>167</v>
      </c>
      <c r="L120" s="46"/>
      <c r="M120" s="213" t="s">
        <v>21</v>
      </c>
      <c r="N120" s="214" t="s">
        <v>48</v>
      </c>
      <c r="O120" s="86"/>
      <c r="P120" s="215">
        <f>O120*H120</f>
        <v>0</v>
      </c>
      <c r="Q120" s="215">
        <v>0.00014999999999999999</v>
      </c>
      <c r="R120" s="215">
        <f>Q120*H120</f>
        <v>0.0018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168</v>
      </c>
      <c r="AT120" s="217" t="s">
        <v>163</v>
      </c>
      <c r="AU120" s="217" t="s">
        <v>87</v>
      </c>
      <c r="AY120" s="19" t="s">
        <v>161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85</v>
      </c>
      <c r="BK120" s="218">
        <f>ROUND(I120*H120,2)</f>
        <v>0</v>
      </c>
      <c r="BL120" s="19" t="s">
        <v>168</v>
      </c>
      <c r="BM120" s="217" t="s">
        <v>1167</v>
      </c>
    </row>
    <row r="121" s="2" customFormat="1">
      <c r="A121" s="40"/>
      <c r="B121" s="41"/>
      <c r="C121" s="42"/>
      <c r="D121" s="219" t="s">
        <v>170</v>
      </c>
      <c r="E121" s="42"/>
      <c r="F121" s="220" t="s">
        <v>980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170</v>
      </c>
      <c r="AU121" s="19" t="s">
        <v>87</v>
      </c>
    </row>
    <row r="122" s="2" customFormat="1">
      <c r="A122" s="40"/>
      <c r="B122" s="41"/>
      <c r="C122" s="42"/>
      <c r="D122" s="226" t="s">
        <v>181</v>
      </c>
      <c r="E122" s="42"/>
      <c r="F122" s="257" t="s">
        <v>1168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181</v>
      </c>
      <c r="AU122" s="19" t="s">
        <v>87</v>
      </c>
    </row>
    <row r="123" s="13" customFormat="1">
      <c r="A123" s="13"/>
      <c r="B123" s="224"/>
      <c r="C123" s="225"/>
      <c r="D123" s="226" t="s">
        <v>172</v>
      </c>
      <c r="E123" s="227" t="s">
        <v>21</v>
      </c>
      <c r="F123" s="228" t="s">
        <v>1169</v>
      </c>
      <c r="G123" s="225"/>
      <c r="H123" s="229">
        <v>12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172</v>
      </c>
      <c r="AU123" s="235" t="s">
        <v>87</v>
      </c>
      <c r="AV123" s="13" t="s">
        <v>87</v>
      </c>
      <c r="AW123" s="13" t="s">
        <v>38</v>
      </c>
      <c r="AX123" s="13" t="s">
        <v>85</v>
      </c>
      <c r="AY123" s="235" t="s">
        <v>161</v>
      </c>
    </row>
    <row r="124" s="2" customFormat="1" ht="24.15" customHeight="1">
      <c r="A124" s="40"/>
      <c r="B124" s="41"/>
      <c r="C124" s="206" t="s">
        <v>235</v>
      </c>
      <c r="D124" s="206" t="s">
        <v>163</v>
      </c>
      <c r="E124" s="207" t="s">
        <v>961</v>
      </c>
      <c r="F124" s="208" t="s">
        <v>962</v>
      </c>
      <c r="G124" s="209" t="s">
        <v>186</v>
      </c>
      <c r="H124" s="210">
        <v>110.28</v>
      </c>
      <c r="I124" s="211"/>
      <c r="J124" s="212">
        <f>ROUND(I124*H124,2)</f>
        <v>0</v>
      </c>
      <c r="K124" s="208" t="s">
        <v>167</v>
      </c>
      <c r="L124" s="46"/>
      <c r="M124" s="213" t="s">
        <v>21</v>
      </c>
      <c r="N124" s="214" t="s">
        <v>48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168</v>
      </c>
      <c r="AT124" s="217" t="s">
        <v>163</v>
      </c>
      <c r="AU124" s="217" t="s">
        <v>87</v>
      </c>
      <c r="AY124" s="19" t="s">
        <v>161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168</v>
      </c>
      <c r="BM124" s="217" t="s">
        <v>1170</v>
      </c>
    </row>
    <row r="125" s="2" customFormat="1">
      <c r="A125" s="40"/>
      <c r="B125" s="41"/>
      <c r="C125" s="42"/>
      <c r="D125" s="219" t="s">
        <v>170</v>
      </c>
      <c r="E125" s="42"/>
      <c r="F125" s="220" t="s">
        <v>964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170</v>
      </c>
      <c r="AU125" s="19" t="s">
        <v>87</v>
      </c>
    </row>
    <row r="126" s="2" customFormat="1" ht="24.15" customHeight="1">
      <c r="A126" s="40"/>
      <c r="B126" s="41"/>
      <c r="C126" s="206" t="s">
        <v>240</v>
      </c>
      <c r="D126" s="206" t="s">
        <v>163</v>
      </c>
      <c r="E126" s="207" t="s">
        <v>985</v>
      </c>
      <c r="F126" s="208" t="s">
        <v>986</v>
      </c>
      <c r="G126" s="209" t="s">
        <v>186</v>
      </c>
      <c r="H126" s="210">
        <v>12</v>
      </c>
      <c r="I126" s="211"/>
      <c r="J126" s="212">
        <f>ROUND(I126*H126,2)</f>
        <v>0</v>
      </c>
      <c r="K126" s="208" t="s">
        <v>167</v>
      </c>
      <c r="L126" s="46"/>
      <c r="M126" s="213" t="s">
        <v>21</v>
      </c>
      <c r="N126" s="214" t="s">
        <v>48</v>
      </c>
      <c r="O126" s="86"/>
      <c r="P126" s="215">
        <f>O126*H126</f>
        <v>0</v>
      </c>
      <c r="Q126" s="215">
        <v>0.0028173999999999999</v>
      </c>
      <c r="R126" s="215">
        <f>Q126*H126</f>
        <v>0.0338088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168</v>
      </c>
      <c r="AT126" s="217" t="s">
        <v>163</v>
      </c>
      <c r="AU126" s="217" t="s">
        <v>87</v>
      </c>
      <c r="AY126" s="19" t="s">
        <v>161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168</v>
      </c>
      <c r="BM126" s="217" t="s">
        <v>1171</v>
      </c>
    </row>
    <row r="127" s="2" customFormat="1">
      <c r="A127" s="40"/>
      <c r="B127" s="41"/>
      <c r="C127" s="42"/>
      <c r="D127" s="219" t="s">
        <v>170</v>
      </c>
      <c r="E127" s="42"/>
      <c r="F127" s="220" t="s">
        <v>988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170</v>
      </c>
      <c r="AU127" s="19" t="s">
        <v>87</v>
      </c>
    </row>
    <row r="128" s="2" customFormat="1" ht="16.5" customHeight="1">
      <c r="A128" s="40"/>
      <c r="B128" s="41"/>
      <c r="C128" s="247" t="s">
        <v>246</v>
      </c>
      <c r="D128" s="247" t="s">
        <v>176</v>
      </c>
      <c r="E128" s="248" t="s">
        <v>969</v>
      </c>
      <c r="F128" s="249" t="s">
        <v>970</v>
      </c>
      <c r="G128" s="250" t="s">
        <v>166</v>
      </c>
      <c r="H128" s="251">
        <v>15.102</v>
      </c>
      <c r="I128" s="252"/>
      <c r="J128" s="253">
        <f>ROUND(I128*H128,2)</f>
        <v>0</v>
      </c>
      <c r="K128" s="249" t="s">
        <v>21</v>
      </c>
      <c r="L128" s="254"/>
      <c r="M128" s="255" t="s">
        <v>21</v>
      </c>
      <c r="N128" s="256" t="s">
        <v>48</v>
      </c>
      <c r="O128" s="86"/>
      <c r="P128" s="215">
        <f>O128*H128</f>
        <v>0</v>
      </c>
      <c r="Q128" s="215">
        <v>1</v>
      </c>
      <c r="R128" s="215">
        <f>Q128*H128</f>
        <v>15.102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179</v>
      </c>
      <c r="AT128" s="217" t="s">
        <v>176</v>
      </c>
      <c r="AU128" s="217" t="s">
        <v>87</v>
      </c>
      <c r="AY128" s="19" t="s">
        <v>161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85</v>
      </c>
      <c r="BK128" s="218">
        <f>ROUND(I128*H128,2)</f>
        <v>0</v>
      </c>
      <c r="BL128" s="19" t="s">
        <v>168</v>
      </c>
      <c r="BM128" s="217" t="s">
        <v>1172</v>
      </c>
    </row>
    <row r="129" s="2" customFormat="1">
      <c r="A129" s="40"/>
      <c r="B129" s="41"/>
      <c r="C129" s="42"/>
      <c r="D129" s="226" t="s">
        <v>181</v>
      </c>
      <c r="E129" s="42"/>
      <c r="F129" s="257" t="s">
        <v>972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181</v>
      </c>
      <c r="AU129" s="19" t="s">
        <v>87</v>
      </c>
    </row>
    <row r="130" s="13" customFormat="1">
      <c r="A130" s="13"/>
      <c r="B130" s="224"/>
      <c r="C130" s="225"/>
      <c r="D130" s="226" t="s">
        <v>172</v>
      </c>
      <c r="E130" s="227" t="s">
        <v>21</v>
      </c>
      <c r="F130" s="228" t="s">
        <v>1173</v>
      </c>
      <c r="G130" s="225"/>
      <c r="H130" s="229">
        <v>7.625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172</v>
      </c>
      <c r="AU130" s="235" t="s">
        <v>87</v>
      </c>
      <c r="AV130" s="13" t="s">
        <v>87</v>
      </c>
      <c r="AW130" s="13" t="s">
        <v>38</v>
      </c>
      <c r="AX130" s="13" t="s">
        <v>77</v>
      </c>
      <c r="AY130" s="235" t="s">
        <v>161</v>
      </c>
    </row>
    <row r="131" s="13" customFormat="1">
      <c r="A131" s="13"/>
      <c r="B131" s="224"/>
      <c r="C131" s="225"/>
      <c r="D131" s="226" t="s">
        <v>172</v>
      </c>
      <c r="E131" s="227" t="s">
        <v>21</v>
      </c>
      <c r="F131" s="228" t="s">
        <v>1174</v>
      </c>
      <c r="G131" s="225"/>
      <c r="H131" s="229">
        <v>7.4770000000000003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172</v>
      </c>
      <c r="AU131" s="235" t="s">
        <v>87</v>
      </c>
      <c r="AV131" s="13" t="s">
        <v>87</v>
      </c>
      <c r="AW131" s="13" t="s">
        <v>38</v>
      </c>
      <c r="AX131" s="13" t="s">
        <v>77</v>
      </c>
      <c r="AY131" s="235" t="s">
        <v>161</v>
      </c>
    </row>
    <row r="132" s="14" customFormat="1">
      <c r="A132" s="14"/>
      <c r="B132" s="236"/>
      <c r="C132" s="237"/>
      <c r="D132" s="226" t="s">
        <v>172</v>
      </c>
      <c r="E132" s="238" t="s">
        <v>21</v>
      </c>
      <c r="F132" s="239" t="s">
        <v>175</v>
      </c>
      <c r="G132" s="237"/>
      <c r="H132" s="240">
        <v>15.102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172</v>
      </c>
      <c r="AU132" s="246" t="s">
        <v>87</v>
      </c>
      <c r="AV132" s="14" t="s">
        <v>168</v>
      </c>
      <c r="AW132" s="14" t="s">
        <v>38</v>
      </c>
      <c r="AX132" s="14" t="s">
        <v>85</v>
      </c>
      <c r="AY132" s="246" t="s">
        <v>161</v>
      </c>
    </row>
    <row r="133" s="2" customFormat="1" ht="21.75" customHeight="1">
      <c r="A133" s="40"/>
      <c r="B133" s="41"/>
      <c r="C133" s="206" t="s">
        <v>251</v>
      </c>
      <c r="D133" s="206" t="s">
        <v>163</v>
      </c>
      <c r="E133" s="207" t="s">
        <v>1175</v>
      </c>
      <c r="F133" s="208" t="s">
        <v>1176</v>
      </c>
      <c r="G133" s="209" t="s">
        <v>929</v>
      </c>
      <c r="H133" s="210">
        <v>0.88800000000000001</v>
      </c>
      <c r="I133" s="211"/>
      <c r="J133" s="212">
        <f>ROUND(I133*H133,2)</f>
        <v>0</v>
      </c>
      <c r="K133" s="208" t="s">
        <v>167</v>
      </c>
      <c r="L133" s="46"/>
      <c r="M133" s="213" t="s">
        <v>21</v>
      </c>
      <c r="N133" s="214" t="s">
        <v>48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168</v>
      </c>
      <c r="AT133" s="217" t="s">
        <v>163</v>
      </c>
      <c r="AU133" s="217" t="s">
        <v>87</v>
      </c>
      <c r="AY133" s="19" t="s">
        <v>161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85</v>
      </c>
      <c r="BK133" s="218">
        <f>ROUND(I133*H133,2)</f>
        <v>0</v>
      </c>
      <c r="BL133" s="19" t="s">
        <v>168</v>
      </c>
      <c r="BM133" s="217" t="s">
        <v>1177</v>
      </c>
    </row>
    <row r="134" s="2" customFormat="1">
      <c r="A134" s="40"/>
      <c r="B134" s="41"/>
      <c r="C134" s="42"/>
      <c r="D134" s="219" t="s">
        <v>170</v>
      </c>
      <c r="E134" s="42"/>
      <c r="F134" s="220" t="s">
        <v>1178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170</v>
      </c>
      <c r="AU134" s="19" t="s">
        <v>87</v>
      </c>
    </row>
    <row r="135" s="13" customFormat="1">
      <c r="A135" s="13"/>
      <c r="B135" s="224"/>
      <c r="C135" s="225"/>
      <c r="D135" s="226" t="s">
        <v>172</v>
      </c>
      <c r="E135" s="227" t="s">
        <v>21</v>
      </c>
      <c r="F135" s="228" t="s">
        <v>1179</v>
      </c>
      <c r="G135" s="225"/>
      <c r="H135" s="229">
        <v>0.88800000000000001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172</v>
      </c>
      <c r="AU135" s="235" t="s">
        <v>87</v>
      </c>
      <c r="AV135" s="13" t="s">
        <v>87</v>
      </c>
      <c r="AW135" s="13" t="s">
        <v>38</v>
      </c>
      <c r="AX135" s="13" t="s">
        <v>85</v>
      </c>
      <c r="AY135" s="235" t="s">
        <v>161</v>
      </c>
    </row>
    <row r="136" s="2" customFormat="1" ht="16.5" customHeight="1">
      <c r="A136" s="40"/>
      <c r="B136" s="41"/>
      <c r="C136" s="206" t="s">
        <v>256</v>
      </c>
      <c r="D136" s="206" t="s">
        <v>163</v>
      </c>
      <c r="E136" s="207" t="s">
        <v>1004</v>
      </c>
      <c r="F136" s="208" t="s">
        <v>1005</v>
      </c>
      <c r="G136" s="209" t="s">
        <v>929</v>
      </c>
      <c r="H136" s="210">
        <v>60.240000000000002</v>
      </c>
      <c r="I136" s="211"/>
      <c r="J136" s="212">
        <f>ROUND(I136*H136,2)</f>
        <v>0</v>
      </c>
      <c r="K136" s="208" t="s">
        <v>21</v>
      </c>
      <c r="L136" s="46"/>
      <c r="M136" s="213" t="s">
        <v>21</v>
      </c>
      <c r="N136" s="214" t="s">
        <v>48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168</v>
      </c>
      <c r="AT136" s="217" t="s">
        <v>163</v>
      </c>
      <c r="AU136" s="217" t="s">
        <v>87</v>
      </c>
      <c r="AY136" s="19" t="s">
        <v>161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85</v>
      </c>
      <c r="BK136" s="218">
        <f>ROUND(I136*H136,2)</f>
        <v>0</v>
      </c>
      <c r="BL136" s="19" t="s">
        <v>168</v>
      </c>
      <c r="BM136" s="217" t="s">
        <v>1180</v>
      </c>
    </row>
    <row r="137" s="13" customFormat="1">
      <c r="A137" s="13"/>
      <c r="B137" s="224"/>
      <c r="C137" s="225"/>
      <c r="D137" s="226" t="s">
        <v>172</v>
      </c>
      <c r="E137" s="227" t="s">
        <v>21</v>
      </c>
      <c r="F137" s="228" t="s">
        <v>1136</v>
      </c>
      <c r="G137" s="225"/>
      <c r="H137" s="229">
        <v>13.199999999999999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172</v>
      </c>
      <c r="AU137" s="235" t="s">
        <v>87</v>
      </c>
      <c r="AV137" s="13" t="s">
        <v>87</v>
      </c>
      <c r="AW137" s="13" t="s">
        <v>38</v>
      </c>
      <c r="AX137" s="13" t="s">
        <v>77</v>
      </c>
      <c r="AY137" s="235" t="s">
        <v>161</v>
      </c>
    </row>
    <row r="138" s="13" customFormat="1">
      <c r="A138" s="13"/>
      <c r="B138" s="224"/>
      <c r="C138" s="225"/>
      <c r="D138" s="226" t="s">
        <v>172</v>
      </c>
      <c r="E138" s="227" t="s">
        <v>21</v>
      </c>
      <c r="F138" s="228" t="s">
        <v>1137</v>
      </c>
      <c r="G138" s="225"/>
      <c r="H138" s="229">
        <v>47.039999999999999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172</v>
      </c>
      <c r="AU138" s="235" t="s">
        <v>87</v>
      </c>
      <c r="AV138" s="13" t="s">
        <v>87</v>
      </c>
      <c r="AW138" s="13" t="s">
        <v>38</v>
      </c>
      <c r="AX138" s="13" t="s">
        <v>77</v>
      </c>
      <c r="AY138" s="235" t="s">
        <v>161</v>
      </c>
    </row>
    <row r="139" s="14" customFormat="1">
      <c r="A139" s="14"/>
      <c r="B139" s="236"/>
      <c r="C139" s="237"/>
      <c r="D139" s="226" t="s">
        <v>172</v>
      </c>
      <c r="E139" s="238" t="s">
        <v>21</v>
      </c>
      <c r="F139" s="239" t="s">
        <v>175</v>
      </c>
      <c r="G139" s="237"/>
      <c r="H139" s="240">
        <v>60.239999999999995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172</v>
      </c>
      <c r="AU139" s="246" t="s">
        <v>87</v>
      </c>
      <c r="AV139" s="14" t="s">
        <v>168</v>
      </c>
      <c r="AW139" s="14" t="s">
        <v>38</v>
      </c>
      <c r="AX139" s="14" t="s">
        <v>85</v>
      </c>
      <c r="AY139" s="246" t="s">
        <v>161</v>
      </c>
    </row>
    <row r="140" s="12" customFormat="1" ht="22.8" customHeight="1">
      <c r="A140" s="12"/>
      <c r="B140" s="190"/>
      <c r="C140" s="191"/>
      <c r="D140" s="192" t="s">
        <v>76</v>
      </c>
      <c r="E140" s="204" t="s">
        <v>87</v>
      </c>
      <c r="F140" s="204" t="s">
        <v>162</v>
      </c>
      <c r="G140" s="191"/>
      <c r="H140" s="191"/>
      <c r="I140" s="194"/>
      <c r="J140" s="205">
        <f>BK140</f>
        <v>0</v>
      </c>
      <c r="K140" s="191"/>
      <c r="L140" s="196"/>
      <c r="M140" s="197"/>
      <c r="N140" s="198"/>
      <c r="O140" s="198"/>
      <c r="P140" s="199">
        <f>SUM(P141:P183)</f>
        <v>0</v>
      </c>
      <c r="Q140" s="198"/>
      <c r="R140" s="199">
        <f>SUM(R141:R183)</f>
        <v>93.104645640383993</v>
      </c>
      <c r="S140" s="198"/>
      <c r="T140" s="200">
        <f>SUM(T141:T183)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1" t="s">
        <v>85</v>
      </c>
      <c r="AT140" s="202" t="s">
        <v>76</v>
      </c>
      <c r="AU140" s="202" t="s">
        <v>85</v>
      </c>
      <c r="AY140" s="201" t="s">
        <v>161</v>
      </c>
      <c r="BK140" s="203">
        <f>SUM(BK141:BK183)</f>
        <v>0</v>
      </c>
    </row>
    <row r="141" s="2" customFormat="1" ht="24.15" customHeight="1">
      <c r="A141" s="40"/>
      <c r="B141" s="41"/>
      <c r="C141" s="206" t="s">
        <v>8</v>
      </c>
      <c r="D141" s="206" t="s">
        <v>163</v>
      </c>
      <c r="E141" s="207" t="s">
        <v>1181</v>
      </c>
      <c r="F141" s="208" t="s">
        <v>1182</v>
      </c>
      <c r="G141" s="209" t="s">
        <v>199</v>
      </c>
      <c r="H141" s="210">
        <v>96</v>
      </c>
      <c r="I141" s="211"/>
      <c r="J141" s="212">
        <f>ROUND(I141*H141,2)</f>
        <v>0</v>
      </c>
      <c r="K141" s="208" t="s">
        <v>167</v>
      </c>
      <c r="L141" s="46"/>
      <c r="M141" s="213" t="s">
        <v>21</v>
      </c>
      <c r="N141" s="214" t="s">
        <v>48</v>
      </c>
      <c r="O141" s="86"/>
      <c r="P141" s="215">
        <f>O141*H141</f>
        <v>0</v>
      </c>
      <c r="Q141" s="215">
        <v>0.00020436</v>
      </c>
      <c r="R141" s="215">
        <f>Q141*H141</f>
        <v>0.01961856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168</v>
      </c>
      <c r="AT141" s="217" t="s">
        <v>163</v>
      </c>
      <c r="AU141" s="217" t="s">
        <v>87</v>
      </c>
      <c r="AY141" s="19" t="s">
        <v>161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85</v>
      </c>
      <c r="BK141" s="218">
        <f>ROUND(I141*H141,2)</f>
        <v>0</v>
      </c>
      <c r="BL141" s="19" t="s">
        <v>168</v>
      </c>
      <c r="BM141" s="217" t="s">
        <v>1183</v>
      </c>
    </row>
    <row r="142" s="2" customFormat="1">
      <c r="A142" s="40"/>
      <c r="B142" s="41"/>
      <c r="C142" s="42"/>
      <c r="D142" s="219" t="s">
        <v>170</v>
      </c>
      <c r="E142" s="42"/>
      <c r="F142" s="220" t="s">
        <v>1184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170</v>
      </c>
      <c r="AU142" s="19" t="s">
        <v>87</v>
      </c>
    </row>
    <row r="143" s="13" customFormat="1">
      <c r="A143" s="13"/>
      <c r="B143" s="224"/>
      <c r="C143" s="225"/>
      <c r="D143" s="226" t="s">
        <v>172</v>
      </c>
      <c r="E143" s="227" t="s">
        <v>21</v>
      </c>
      <c r="F143" s="228" t="s">
        <v>1185</v>
      </c>
      <c r="G143" s="225"/>
      <c r="H143" s="229">
        <v>96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172</v>
      </c>
      <c r="AU143" s="235" t="s">
        <v>87</v>
      </c>
      <c r="AV143" s="13" t="s">
        <v>87</v>
      </c>
      <c r="AW143" s="13" t="s">
        <v>38</v>
      </c>
      <c r="AX143" s="13" t="s">
        <v>85</v>
      </c>
      <c r="AY143" s="235" t="s">
        <v>161</v>
      </c>
    </row>
    <row r="144" s="2" customFormat="1" ht="16.5" customHeight="1">
      <c r="A144" s="40"/>
      <c r="B144" s="41"/>
      <c r="C144" s="206" t="s">
        <v>266</v>
      </c>
      <c r="D144" s="206" t="s">
        <v>163</v>
      </c>
      <c r="E144" s="207" t="s">
        <v>1186</v>
      </c>
      <c r="F144" s="208" t="s">
        <v>1187</v>
      </c>
      <c r="G144" s="209" t="s">
        <v>199</v>
      </c>
      <c r="H144" s="210">
        <v>96</v>
      </c>
      <c r="I144" s="211"/>
      <c r="J144" s="212">
        <f>ROUND(I144*H144,2)</f>
        <v>0</v>
      </c>
      <c r="K144" s="208" t="s">
        <v>167</v>
      </c>
      <c r="L144" s="46"/>
      <c r="M144" s="213" t="s">
        <v>21</v>
      </c>
      <c r="N144" s="214" t="s">
        <v>48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168</v>
      </c>
      <c r="AT144" s="217" t="s">
        <v>163</v>
      </c>
      <c r="AU144" s="217" t="s">
        <v>87</v>
      </c>
      <c r="AY144" s="19" t="s">
        <v>161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85</v>
      </c>
      <c r="BK144" s="218">
        <f>ROUND(I144*H144,2)</f>
        <v>0</v>
      </c>
      <c r="BL144" s="19" t="s">
        <v>168</v>
      </c>
      <c r="BM144" s="217" t="s">
        <v>1188</v>
      </c>
    </row>
    <row r="145" s="2" customFormat="1">
      <c r="A145" s="40"/>
      <c r="B145" s="41"/>
      <c r="C145" s="42"/>
      <c r="D145" s="219" t="s">
        <v>170</v>
      </c>
      <c r="E145" s="42"/>
      <c r="F145" s="220" t="s">
        <v>1189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170</v>
      </c>
      <c r="AU145" s="19" t="s">
        <v>87</v>
      </c>
    </row>
    <row r="146" s="2" customFormat="1" ht="21.75" customHeight="1">
      <c r="A146" s="40"/>
      <c r="B146" s="41"/>
      <c r="C146" s="206" t="s">
        <v>271</v>
      </c>
      <c r="D146" s="206" t="s">
        <v>163</v>
      </c>
      <c r="E146" s="207" t="s">
        <v>1190</v>
      </c>
      <c r="F146" s="208" t="s">
        <v>1191</v>
      </c>
      <c r="G146" s="209" t="s">
        <v>199</v>
      </c>
      <c r="H146" s="210">
        <v>19.199999999999999</v>
      </c>
      <c r="I146" s="211"/>
      <c r="J146" s="212">
        <f>ROUND(I146*H146,2)</f>
        <v>0</v>
      </c>
      <c r="K146" s="208" t="s">
        <v>167</v>
      </c>
      <c r="L146" s="46"/>
      <c r="M146" s="213" t="s">
        <v>21</v>
      </c>
      <c r="N146" s="214" t="s">
        <v>48</v>
      </c>
      <c r="O146" s="86"/>
      <c r="P146" s="215">
        <f>O146*H146</f>
        <v>0</v>
      </c>
      <c r="Q146" s="215">
        <v>0.00027588999999999999</v>
      </c>
      <c r="R146" s="215">
        <f>Q146*H146</f>
        <v>0.0052970879999999993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168</v>
      </c>
      <c r="AT146" s="217" t="s">
        <v>163</v>
      </c>
      <c r="AU146" s="217" t="s">
        <v>87</v>
      </c>
      <c r="AY146" s="19" t="s">
        <v>161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85</v>
      </c>
      <c r="BK146" s="218">
        <f>ROUND(I146*H146,2)</f>
        <v>0</v>
      </c>
      <c r="BL146" s="19" t="s">
        <v>168</v>
      </c>
      <c r="BM146" s="217" t="s">
        <v>1192</v>
      </c>
    </row>
    <row r="147" s="2" customFormat="1">
      <c r="A147" s="40"/>
      <c r="B147" s="41"/>
      <c r="C147" s="42"/>
      <c r="D147" s="219" t="s">
        <v>170</v>
      </c>
      <c r="E147" s="42"/>
      <c r="F147" s="220" t="s">
        <v>1193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170</v>
      </c>
      <c r="AU147" s="19" t="s">
        <v>87</v>
      </c>
    </row>
    <row r="148" s="13" customFormat="1">
      <c r="A148" s="13"/>
      <c r="B148" s="224"/>
      <c r="C148" s="225"/>
      <c r="D148" s="226" t="s">
        <v>172</v>
      </c>
      <c r="E148" s="227" t="s">
        <v>21</v>
      </c>
      <c r="F148" s="228" t="s">
        <v>1194</v>
      </c>
      <c r="G148" s="225"/>
      <c r="H148" s="229">
        <v>19.199999999999999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172</v>
      </c>
      <c r="AU148" s="235" t="s">
        <v>87</v>
      </c>
      <c r="AV148" s="13" t="s">
        <v>87</v>
      </c>
      <c r="AW148" s="13" t="s">
        <v>38</v>
      </c>
      <c r="AX148" s="13" t="s">
        <v>85</v>
      </c>
      <c r="AY148" s="235" t="s">
        <v>161</v>
      </c>
    </row>
    <row r="149" s="2" customFormat="1" ht="24.15" customHeight="1">
      <c r="A149" s="40"/>
      <c r="B149" s="41"/>
      <c r="C149" s="206" t="s">
        <v>277</v>
      </c>
      <c r="D149" s="206" t="s">
        <v>163</v>
      </c>
      <c r="E149" s="207" t="s">
        <v>1195</v>
      </c>
      <c r="F149" s="208" t="s">
        <v>1196</v>
      </c>
      <c r="G149" s="209" t="s">
        <v>199</v>
      </c>
      <c r="H149" s="210">
        <v>165</v>
      </c>
      <c r="I149" s="211"/>
      <c r="J149" s="212">
        <f>ROUND(I149*H149,2)</f>
        <v>0</v>
      </c>
      <c r="K149" s="208" t="s">
        <v>167</v>
      </c>
      <c r="L149" s="46"/>
      <c r="M149" s="213" t="s">
        <v>21</v>
      </c>
      <c r="N149" s="214" t="s">
        <v>48</v>
      </c>
      <c r="O149" s="86"/>
      <c r="P149" s="215">
        <f>O149*H149</f>
        <v>0</v>
      </c>
      <c r="Q149" s="215">
        <v>4.0620000000000001E-05</v>
      </c>
      <c r="R149" s="215">
        <f>Q149*H149</f>
        <v>0.0067023000000000004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168</v>
      </c>
      <c r="AT149" s="217" t="s">
        <v>163</v>
      </c>
      <c r="AU149" s="217" t="s">
        <v>87</v>
      </c>
      <c r="AY149" s="19" t="s">
        <v>161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85</v>
      </c>
      <c r="BK149" s="218">
        <f>ROUND(I149*H149,2)</f>
        <v>0</v>
      </c>
      <c r="BL149" s="19" t="s">
        <v>168</v>
      </c>
      <c r="BM149" s="217" t="s">
        <v>1197</v>
      </c>
    </row>
    <row r="150" s="2" customFormat="1">
      <c r="A150" s="40"/>
      <c r="B150" s="41"/>
      <c r="C150" s="42"/>
      <c r="D150" s="219" t="s">
        <v>170</v>
      </c>
      <c r="E150" s="42"/>
      <c r="F150" s="220" t="s">
        <v>1198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170</v>
      </c>
      <c r="AU150" s="19" t="s">
        <v>87</v>
      </c>
    </row>
    <row r="151" s="13" customFormat="1">
      <c r="A151" s="13"/>
      <c r="B151" s="224"/>
      <c r="C151" s="225"/>
      <c r="D151" s="226" t="s">
        <v>172</v>
      </c>
      <c r="E151" s="227" t="s">
        <v>21</v>
      </c>
      <c r="F151" s="228" t="s">
        <v>1199</v>
      </c>
      <c r="G151" s="225"/>
      <c r="H151" s="229">
        <v>165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172</v>
      </c>
      <c r="AU151" s="235" t="s">
        <v>87</v>
      </c>
      <c r="AV151" s="13" t="s">
        <v>87</v>
      </c>
      <c r="AW151" s="13" t="s">
        <v>38</v>
      </c>
      <c r="AX151" s="13" t="s">
        <v>85</v>
      </c>
      <c r="AY151" s="235" t="s">
        <v>161</v>
      </c>
    </row>
    <row r="152" s="2" customFormat="1" ht="16.5" customHeight="1">
      <c r="A152" s="40"/>
      <c r="B152" s="41"/>
      <c r="C152" s="206" t="s">
        <v>282</v>
      </c>
      <c r="D152" s="206" t="s">
        <v>163</v>
      </c>
      <c r="E152" s="207" t="s">
        <v>1200</v>
      </c>
      <c r="F152" s="208" t="s">
        <v>1201</v>
      </c>
      <c r="G152" s="209" t="s">
        <v>199</v>
      </c>
      <c r="H152" s="210">
        <v>165</v>
      </c>
      <c r="I152" s="211"/>
      <c r="J152" s="212">
        <f>ROUND(I152*H152,2)</f>
        <v>0</v>
      </c>
      <c r="K152" s="208" t="s">
        <v>167</v>
      </c>
      <c r="L152" s="46"/>
      <c r="M152" s="213" t="s">
        <v>21</v>
      </c>
      <c r="N152" s="214" t="s">
        <v>48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168</v>
      </c>
      <c r="AT152" s="217" t="s">
        <v>163</v>
      </c>
      <c r="AU152" s="217" t="s">
        <v>87</v>
      </c>
      <c r="AY152" s="19" t="s">
        <v>161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85</v>
      </c>
      <c r="BK152" s="218">
        <f>ROUND(I152*H152,2)</f>
        <v>0</v>
      </c>
      <c r="BL152" s="19" t="s">
        <v>168</v>
      </c>
      <c r="BM152" s="217" t="s">
        <v>1202</v>
      </c>
    </row>
    <row r="153" s="2" customFormat="1">
      <c r="A153" s="40"/>
      <c r="B153" s="41"/>
      <c r="C153" s="42"/>
      <c r="D153" s="219" t="s">
        <v>170</v>
      </c>
      <c r="E153" s="42"/>
      <c r="F153" s="220" t="s">
        <v>1203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170</v>
      </c>
      <c r="AU153" s="19" t="s">
        <v>87</v>
      </c>
    </row>
    <row r="154" s="2" customFormat="1" ht="24.15" customHeight="1">
      <c r="A154" s="40"/>
      <c r="B154" s="41"/>
      <c r="C154" s="206" t="s">
        <v>288</v>
      </c>
      <c r="D154" s="206" t="s">
        <v>163</v>
      </c>
      <c r="E154" s="207" t="s">
        <v>1204</v>
      </c>
      <c r="F154" s="208" t="s">
        <v>1205</v>
      </c>
      <c r="G154" s="209" t="s">
        <v>199</v>
      </c>
      <c r="H154" s="210">
        <v>165</v>
      </c>
      <c r="I154" s="211"/>
      <c r="J154" s="212">
        <f>ROUND(I154*H154,2)</f>
        <v>0</v>
      </c>
      <c r="K154" s="208" t="s">
        <v>167</v>
      </c>
      <c r="L154" s="46"/>
      <c r="M154" s="213" t="s">
        <v>21</v>
      </c>
      <c r="N154" s="214" t="s">
        <v>48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168</v>
      </c>
      <c r="AT154" s="217" t="s">
        <v>163</v>
      </c>
      <c r="AU154" s="217" t="s">
        <v>87</v>
      </c>
      <c r="AY154" s="19" t="s">
        <v>161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85</v>
      </c>
      <c r="BK154" s="218">
        <f>ROUND(I154*H154,2)</f>
        <v>0</v>
      </c>
      <c r="BL154" s="19" t="s">
        <v>168</v>
      </c>
      <c r="BM154" s="217" t="s">
        <v>1206</v>
      </c>
    </row>
    <row r="155" s="2" customFormat="1">
      <c r="A155" s="40"/>
      <c r="B155" s="41"/>
      <c r="C155" s="42"/>
      <c r="D155" s="219" t="s">
        <v>170</v>
      </c>
      <c r="E155" s="42"/>
      <c r="F155" s="220" t="s">
        <v>1207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170</v>
      </c>
      <c r="AU155" s="19" t="s">
        <v>87</v>
      </c>
    </row>
    <row r="156" s="13" customFormat="1">
      <c r="A156" s="13"/>
      <c r="B156" s="224"/>
      <c r="C156" s="225"/>
      <c r="D156" s="226" t="s">
        <v>172</v>
      </c>
      <c r="E156" s="227" t="s">
        <v>21</v>
      </c>
      <c r="F156" s="228" t="s">
        <v>1208</v>
      </c>
      <c r="G156" s="225"/>
      <c r="H156" s="229">
        <v>165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172</v>
      </c>
      <c r="AU156" s="235" t="s">
        <v>87</v>
      </c>
      <c r="AV156" s="13" t="s">
        <v>87</v>
      </c>
      <c r="AW156" s="13" t="s">
        <v>38</v>
      </c>
      <c r="AX156" s="13" t="s">
        <v>85</v>
      </c>
      <c r="AY156" s="235" t="s">
        <v>161</v>
      </c>
    </row>
    <row r="157" s="2" customFormat="1" ht="16.5" customHeight="1">
      <c r="A157" s="40"/>
      <c r="B157" s="41"/>
      <c r="C157" s="247" t="s">
        <v>7</v>
      </c>
      <c r="D157" s="247" t="s">
        <v>176</v>
      </c>
      <c r="E157" s="248" t="s">
        <v>1209</v>
      </c>
      <c r="F157" s="249" t="s">
        <v>1210</v>
      </c>
      <c r="G157" s="250" t="s">
        <v>929</v>
      </c>
      <c r="H157" s="251">
        <v>82.938000000000002</v>
      </c>
      <c r="I157" s="252"/>
      <c r="J157" s="253">
        <f>ROUND(I157*H157,2)</f>
        <v>0</v>
      </c>
      <c r="K157" s="249" t="s">
        <v>21</v>
      </c>
      <c r="L157" s="254"/>
      <c r="M157" s="255" t="s">
        <v>21</v>
      </c>
      <c r="N157" s="256" t="s">
        <v>48</v>
      </c>
      <c r="O157" s="86"/>
      <c r="P157" s="215">
        <f>O157*H157</f>
        <v>0</v>
      </c>
      <c r="Q157" s="215">
        <v>0.76863800000000004</v>
      </c>
      <c r="R157" s="215">
        <f>Q157*H157</f>
        <v>63.749298444000004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179</v>
      </c>
      <c r="AT157" s="217" t="s">
        <v>176</v>
      </c>
      <c r="AU157" s="217" t="s">
        <v>87</v>
      </c>
      <c r="AY157" s="19" t="s">
        <v>161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85</v>
      </c>
      <c r="BK157" s="218">
        <f>ROUND(I157*H157,2)</f>
        <v>0</v>
      </c>
      <c r="BL157" s="19" t="s">
        <v>168</v>
      </c>
      <c r="BM157" s="217" t="s">
        <v>1211</v>
      </c>
    </row>
    <row r="158" s="13" customFormat="1">
      <c r="A158" s="13"/>
      <c r="B158" s="224"/>
      <c r="C158" s="225"/>
      <c r="D158" s="226" t="s">
        <v>172</v>
      </c>
      <c r="E158" s="227" t="s">
        <v>21</v>
      </c>
      <c r="F158" s="228" t="s">
        <v>1212</v>
      </c>
      <c r="G158" s="225"/>
      <c r="H158" s="229">
        <v>82.938000000000002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172</v>
      </c>
      <c r="AU158" s="235" t="s">
        <v>87</v>
      </c>
      <c r="AV158" s="13" t="s">
        <v>87</v>
      </c>
      <c r="AW158" s="13" t="s">
        <v>38</v>
      </c>
      <c r="AX158" s="13" t="s">
        <v>85</v>
      </c>
      <c r="AY158" s="235" t="s">
        <v>161</v>
      </c>
    </row>
    <row r="159" s="2" customFormat="1" ht="16.5" customHeight="1">
      <c r="A159" s="40"/>
      <c r="B159" s="41"/>
      <c r="C159" s="206" t="s">
        <v>303</v>
      </c>
      <c r="D159" s="206" t="s">
        <v>163</v>
      </c>
      <c r="E159" s="207" t="s">
        <v>1213</v>
      </c>
      <c r="F159" s="208" t="s">
        <v>1214</v>
      </c>
      <c r="G159" s="209" t="s">
        <v>1215</v>
      </c>
      <c r="H159" s="210">
        <v>48</v>
      </c>
      <c r="I159" s="211"/>
      <c r="J159" s="212">
        <f>ROUND(I159*H159,2)</f>
        <v>0</v>
      </c>
      <c r="K159" s="208" t="s">
        <v>167</v>
      </c>
      <c r="L159" s="46"/>
      <c r="M159" s="213" t="s">
        <v>21</v>
      </c>
      <c r="N159" s="214" t="s">
        <v>48</v>
      </c>
      <c r="O159" s="86"/>
      <c r="P159" s="215">
        <f>O159*H159</f>
        <v>0</v>
      </c>
      <c r="Q159" s="215">
        <v>6.1295699999999997E-05</v>
      </c>
      <c r="R159" s="215">
        <f>Q159*H159</f>
        <v>0.0029421935999999998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168</v>
      </c>
      <c r="AT159" s="217" t="s">
        <v>163</v>
      </c>
      <c r="AU159" s="217" t="s">
        <v>87</v>
      </c>
      <c r="AY159" s="19" t="s">
        <v>161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85</v>
      </c>
      <c r="BK159" s="218">
        <f>ROUND(I159*H159,2)</f>
        <v>0</v>
      </c>
      <c r="BL159" s="19" t="s">
        <v>168</v>
      </c>
      <c r="BM159" s="217" t="s">
        <v>1216</v>
      </c>
    </row>
    <row r="160" s="2" customFormat="1">
      <c r="A160" s="40"/>
      <c r="B160" s="41"/>
      <c r="C160" s="42"/>
      <c r="D160" s="219" t="s">
        <v>170</v>
      </c>
      <c r="E160" s="42"/>
      <c r="F160" s="220" t="s">
        <v>1217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170</v>
      </c>
      <c r="AU160" s="19" t="s">
        <v>87</v>
      </c>
    </row>
    <row r="161" s="13" customFormat="1">
      <c r="A161" s="13"/>
      <c r="B161" s="224"/>
      <c r="C161" s="225"/>
      <c r="D161" s="226" t="s">
        <v>172</v>
      </c>
      <c r="E161" s="227" t="s">
        <v>21</v>
      </c>
      <c r="F161" s="228" t="s">
        <v>1218</v>
      </c>
      <c r="G161" s="225"/>
      <c r="H161" s="229">
        <v>48</v>
      </c>
      <c r="I161" s="230"/>
      <c r="J161" s="225"/>
      <c r="K161" s="225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172</v>
      </c>
      <c r="AU161" s="235" t="s">
        <v>87</v>
      </c>
      <c r="AV161" s="13" t="s">
        <v>87</v>
      </c>
      <c r="AW161" s="13" t="s">
        <v>38</v>
      </c>
      <c r="AX161" s="13" t="s">
        <v>85</v>
      </c>
      <c r="AY161" s="235" t="s">
        <v>161</v>
      </c>
    </row>
    <row r="162" s="2" customFormat="1" ht="33" customHeight="1">
      <c r="A162" s="40"/>
      <c r="B162" s="41"/>
      <c r="C162" s="247" t="s">
        <v>309</v>
      </c>
      <c r="D162" s="247" t="s">
        <v>176</v>
      </c>
      <c r="E162" s="248" t="s">
        <v>1219</v>
      </c>
      <c r="F162" s="249" t="s">
        <v>1220</v>
      </c>
      <c r="G162" s="250" t="s">
        <v>166</v>
      </c>
      <c r="H162" s="251">
        <v>9.7200000000000006</v>
      </c>
      <c r="I162" s="252"/>
      <c r="J162" s="253">
        <f>ROUND(I162*H162,2)</f>
        <v>0</v>
      </c>
      <c r="K162" s="249" t="s">
        <v>21</v>
      </c>
      <c r="L162" s="254"/>
      <c r="M162" s="255" t="s">
        <v>21</v>
      </c>
      <c r="N162" s="256" t="s">
        <v>48</v>
      </c>
      <c r="O162" s="86"/>
      <c r="P162" s="215">
        <f>O162*H162</f>
        <v>0</v>
      </c>
      <c r="Q162" s="215">
        <v>1</v>
      </c>
      <c r="R162" s="215">
        <f>Q162*H162</f>
        <v>9.7200000000000006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179</v>
      </c>
      <c r="AT162" s="217" t="s">
        <v>176</v>
      </c>
      <c r="AU162" s="217" t="s">
        <v>87</v>
      </c>
      <c r="AY162" s="19" t="s">
        <v>161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85</v>
      </c>
      <c r="BK162" s="218">
        <f>ROUND(I162*H162,2)</f>
        <v>0</v>
      </c>
      <c r="BL162" s="19" t="s">
        <v>168</v>
      </c>
      <c r="BM162" s="217" t="s">
        <v>1221</v>
      </c>
    </row>
    <row r="163" s="2" customFormat="1">
      <c r="A163" s="40"/>
      <c r="B163" s="41"/>
      <c r="C163" s="42"/>
      <c r="D163" s="226" t="s">
        <v>181</v>
      </c>
      <c r="E163" s="42"/>
      <c r="F163" s="257" t="s">
        <v>1222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181</v>
      </c>
      <c r="AU163" s="19" t="s">
        <v>87</v>
      </c>
    </row>
    <row r="164" s="13" customFormat="1">
      <c r="A164" s="13"/>
      <c r="B164" s="224"/>
      <c r="C164" s="225"/>
      <c r="D164" s="226" t="s">
        <v>172</v>
      </c>
      <c r="E164" s="227" t="s">
        <v>21</v>
      </c>
      <c r="F164" s="228" t="s">
        <v>1223</v>
      </c>
      <c r="G164" s="225"/>
      <c r="H164" s="229">
        <v>9.7200000000000006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172</v>
      </c>
      <c r="AU164" s="235" t="s">
        <v>87</v>
      </c>
      <c r="AV164" s="13" t="s">
        <v>87</v>
      </c>
      <c r="AW164" s="13" t="s">
        <v>38</v>
      </c>
      <c r="AX164" s="13" t="s">
        <v>85</v>
      </c>
      <c r="AY164" s="235" t="s">
        <v>161</v>
      </c>
    </row>
    <row r="165" s="2" customFormat="1" ht="16.5" customHeight="1">
      <c r="A165" s="40"/>
      <c r="B165" s="41"/>
      <c r="C165" s="206" t="s">
        <v>313</v>
      </c>
      <c r="D165" s="206" t="s">
        <v>163</v>
      </c>
      <c r="E165" s="207" t="s">
        <v>1224</v>
      </c>
      <c r="F165" s="208" t="s">
        <v>1225</v>
      </c>
      <c r="G165" s="209" t="s">
        <v>199</v>
      </c>
      <c r="H165" s="210">
        <v>70</v>
      </c>
      <c r="I165" s="211"/>
      <c r="J165" s="212">
        <f>ROUND(I165*H165,2)</f>
        <v>0</v>
      </c>
      <c r="K165" s="208" t="s">
        <v>200</v>
      </c>
      <c r="L165" s="46"/>
      <c r="M165" s="213" t="s">
        <v>21</v>
      </c>
      <c r="N165" s="214" t="s">
        <v>48</v>
      </c>
      <c r="O165" s="86"/>
      <c r="P165" s="215">
        <f>O165*H165</f>
        <v>0</v>
      </c>
      <c r="Q165" s="215">
        <v>0.00098736000000000006</v>
      </c>
      <c r="R165" s="215">
        <f>Q165*H165</f>
        <v>0.069115200000000002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168</v>
      </c>
      <c r="AT165" s="217" t="s">
        <v>163</v>
      </c>
      <c r="AU165" s="217" t="s">
        <v>87</v>
      </c>
      <c r="AY165" s="19" t="s">
        <v>161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85</v>
      </c>
      <c r="BK165" s="218">
        <f>ROUND(I165*H165,2)</f>
        <v>0</v>
      </c>
      <c r="BL165" s="19" t="s">
        <v>168</v>
      </c>
      <c r="BM165" s="217" t="s">
        <v>1226</v>
      </c>
    </row>
    <row r="166" s="2" customFormat="1">
      <c r="A166" s="40"/>
      <c r="B166" s="41"/>
      <c r="C166" s="42"/>
      <c r="D166" s="219" t="s">
        <v>170</v>
      </c>
      <c r="E166" s="42"/>
      <c r="F166" s="220" t="s">
        <v>1227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170</v>
      </c>
      <c r="AU166" s="19" t="s">
        <v>87</v>
      </c>
    </row>
    <row r="167" s="13" customFormat="1">
      <c r="A167" s="13"/>
      <c r="B167" s="224"/>
      <c r="C167" s="225"/>
      <c r="D167" s="226" t="s">
        <v>172</v>
      </c>
      <c r="E167" s="227" t="s">
        <v>21</v>
      </c>
      <c r="F167" s="228" t="s">
        <v>1228</v>
      </c>
      <c r="G167" s="225"/>
      <c r="H167" s="229">
        <v>70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172</v>
      </c>
      <c r="AU167" s="235" t="s">
        <v>87</v>
      </c>
      <c r="AV167" s="13" t="s">
        <v>87</v>
      </c>
      <c r="AW167" s="13" t="s">
        <v>38</v>
      </c>
      <c r="AX167" s="13" t="s">
        <v>85</v>
      </c>
      <c r="AY167" s="235" t="s">
        <v>161</v>
      </c>
    </row>
    <row r="168" s="2" customFormat="1" ht="24.15" customHeight="1">
      <c r="A168" s="40"/>
      <c r="B168" s="41"/>
      <c r="C168" s="247" t="s">
        <v>318</v>
      </c>
      <c r="D168" s="247" t="s">
        <v>176</v>
      </c>
      <c r="E168" s="248" t="s">
        <v>1229</v>
      </c>
      <c r="F168" s="249" t="s">
        <v>1230</v>
      </c>
      <c r="G168" s="250" t="s">
        <v>166</v>
      </c>
      <c r="H168" s="251">
        <v>19</v>
      </c>
      <c r="I168" s="252"/>
      <c r="J168" s="253">
        <f>ROUND(I168*H168,2)</f>
        <v>0</v>
      </c>
      <c r="K168" s="249" t="s">
        <v>21</v>
      </c>
      <c r="L168" s="254"/>
      <c r="M168" s="255" t="s">
        <v>21</v>
      </c>
      <c r="N168" s="256" t="s">
        <v>48</v>
      </c>
      <c r="O168" s="86"/>
      <c r="P168" s="215">
        <f>O168*H168</f>
        <v>0</v>
      </c>
      <c r="Q168" s="215">
        <v>1</v>
      </c>
      <c r="R168" s="215">
        <f>Q168*H168</f>
        <v>19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179</v>
      </c>
      <c r="AT168" s="217" t="s">
        <v>176</v>
      </c>
      <c r="AU168" s="217" t="s">
        <v>87</v>
      </c>
      <c r="AY168" s="19" t="s">
        <v>161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85</v>
      </c>
      <c r="BK168" s="218">
        <f>ROUND(I168*H168,2)</f>
        <v>0</v>
      </c>
      <c r="BL168" s="19" t="s">
        <v>168</v>
      </c>
      <c r="BM168" s="217" t="s">
        <v>1231</v>
      </c>
    </row>
    <row r="169" s="2" customFormat="1">
      <c r="A169" s="40"/>
      <c r="B169" s="41"/>
      <c r="C169" s="42"/>
      <c r="D169" s="226" t="s">
        <v>181</v>
      </c>
      <c r="E169" s="42"/>
      <c r="F169" s="257" t="s">
        <v>1232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181</v>
      </c>
      <c r="AU169" s="19" t="s">
        <v>87</v>
      </c>
    </row>
    <row r="170" s="13" customFormat="1">
      <c r="A170" s="13"/>
      <c r="B170" s="224"/>
      <c r="C170" s="225"/>
      <c r="D170" s="226" t="s">
        <v>172</v>
      </c>
      <c r="E170" s="227" t="s">
        <v>21</v>
      </c>
      <c r="F170" s="228" t="s">
        <v>1233</v>
      </c>
      <c r="G170" s="225"/>
      <c r="H170" s="229">
        <v>19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172</v>
      </c>
      <c r="AU170" s="235" t="s">
        <v>87</v>
      </c>
      <c r="AV170" s="13" t="s">
        <v>87</v>
      </c>
      <c r="AW170" s="13" t="s">
        <v>38</v>
      </c>
      <c r="AX170" s="13" t="s">
        <v>85</v>
      </c>
      <c r="AY170" s="235" t="s">
        <v>161</v>
      </c>
    </row>
    <row r="171" s="2" customFormat="1" ht="16.5" customHeight="1">
      <c r="A171" s="40"/>
      <c r="B171" s="41"/>
      <c r="C171" s="206" t="s">
        <v>322</v>
      </c>
      <c r="D171" s="206" t="s">
        <v>163</v>
      </c>
      <c r="E171" s="207" t="s">
        <v>164</v>
      </c>
      <c r="F171" s="208" t="s">
        <v>165</v>
      </c>
      <c r="G171" s="209" t="s">
        <v>166</v>
      </c>
      <c r="H171" s="210">
        <v>0.90800000000000003</v>
      </c>
      <c r="I171" s="211"/>
      <c r="J171" s="212">
        <f>ROUND(I171*H171,2)</f>
        <v>0</v>
      </c>
      <c r="K171" s="208" t="s">
        <v>167</v>
      </c>
      <c r="L171" s="46"/>
      <c r="M171" s="213" t="s">
        <v>21</v>
      </c>
      <c r="N171" s="214" t="s">
        <v>48</v>
      </c>
      <c r="O171" s="86"/>
      <c r="P171" s="215">
        <f>O171*H171</f>
        <v>0</v>
      </c>
      <c r="Q171" s="215">
        <v>0.099506447999999997</v>
      </c>
      <c r="R171" s="215">
        <f>Q171*H171</f>
        <v>0.090351854783999999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168</v>
      </c>
      <c r="AT171" s="217" t="s">
        <v>163</v>
      </c>
      <c r="AU171" s="217" t="s">
        <v>87</v>
      </c>
      <c r="AY171" s="19" t="s">
        <v>161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85</v>
      </c>
      <c r="BK171" s="218">
        <f>ROUND(I171*H171,2)</f>
        <v>0</v>
      </c>
      <c r="BL171" s="19" t="s">
        <v>168</v>
      </c>
      <c r="BM171" s="217" t="s">
        <v>1234</v>
      </c>
    </row>
    <row r="172" s="2" customFormat="1">
      <c r="A172" s="40"/>
      <c r="B172" s="41"/>
      <c r="C172" s="42"/>
      <c r="D172" s="219" t="s">
        <v>170</v>
      </c>
      <c r="E172" s="42"/>
      <c r="F172" s="220" t="s">
        <v>171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170</v>
      </c>
      <c r="AU172" s="19" t="s">
        <v>87</v>
      </c>
    </row>
    <row r="173" s="13" customFormat="1">
      <c r="A173" s="13"/>
      <c r="B173" s="224"/>
      <c r="C173" s="225"/>
      <c r="D173" s="226" t="s">
        <v>172</v>
      </c>
      <c r="E173" s="227" t="s">
        <v>21</v>
      </c>
      <c r="F173" s="228" t="s">
        <v>1235</v>
      </c>
      <c r="G173" s="225"/>
      <c r="H173" s="229">
        <v>0.45400000000000001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172</v>
      </c>
      <c r="AU173" s="235" t="s">
        <v>87</v>
      </c>
      <c r="AV173" s="13" t="s">
        <v>87</v>
      </c>
      <c r="AW173" s="13" t="s">
        <v>38</v>
      </c>
      <c r="AX173" s="13" t="s">
        <v>77</v>
      </c>
      <c r="AY173" s="235" t="s">
        <v>161</v>
      </c>
    </row>
    <row r="174" s="13" customFormat="1">
      <c r="A174" s="13"/>
      <c r="B174" s="224"/>
      <c r="C174" s="225"/>
      <c r="D174" s="226" t="s">
        <v>172</v>
      </c>
      <c r="E174" s="227" t="s">
        <v>21</v>
      </c>
      <c r="F174" s="228" t="s">
        <v>1236</v>
      </c>
      <c r="G174" s="225"/>
      <c r="H174" s="229">
        <v>0.45400000000000001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172</v>
      </c>
      <c r="AU174" s="235" t="s">
        <v>87</v>
      </c>
      <c r="AV174" s="13" t="s">
        <v>87</v>
      </c>
      <c r="AW174" s="13" t="s">
        <v>38</v>
      </c>
      <c r="AX174" s="13" t="s">
        <v>77</v>
      </c>
      <c r="AY174" s="235" t="s">
        <v>161</v>
      </c>
    </row>
    <row r="175" s="14" customFormat="1">
      <c r="A175" s="14"/>
      <c r="B175" s="236"/>
      <c r="C175" s="237"/>
      <c r="D175" s="226" t="s">
        <v>172</v>
      </c>
      <c r="E175" s="238" t="s">
        <v>21</v>
      </c>
      <c r="F175" s="239" t="s">
        <v>175</v>
      </c>
      <c r="G175" s="237"/>
      <c r="H175" s="240">
        <v>0.90800000000000003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172</v>
      </c>
      <c r="AU175" s="246" t="s">
        <v>87</v>
      </c>
      <c r="AV175" s="14" t="s">
        <v>168</v>
      </c>
      <c r="AW175" s="14" t="s">
        <v>38</v>
      </c>
      <c r="AX175" s="14" t="s">
        <v>85</v>
      </c>
      <c r="AY175" s="246" t="s">
        <v>161</v>
      </c>
    </row>
    <row r="176" s="2" customFormat="1" ht="16.5" customHeight="1">
      <c r="A176" s="40"/>
      <c r="B176" s="41"/>
      <c r="C176" s="247" t="s">
        <v>328</v>
      </c>
      <c r="D176" s="247" t="s">
        <v>176</v>
      </c>
      <c r="E176" s="248" t="s">
        <v>1237</v>
      </c>
      <c r="F176" s="249" t="s">
        <v>1238</v>
      </c>
      <c r="G176" s="250" t="s">
        <v>186</v>
      </c>
      <c r="H176" s="251">
        <v>25.960000000000001</v>
      </c>
      <c r="I176" s="252"/>
      <c r="J176" s="253">
        <f>ROUND(I176*H176,2)</f>
        <v>0</v>
      </c>
      <c r="K176" s="249" t="s">
        <v>21</v>
      </c>
      <c r="L176" s="254"/>
      <c r="M176" s="255" t="s">
        <v>21</v>
      </c>
      <c r="N176" s="256" t="s">
        <v>48</v>
      </c>
      <c r="O176" s="86"/>
      <c r="P176" s="215">
        <f>O176*H176</f>
        <v>0</v>
      </c>
      <c r="Q176" s="215">
        <v>0.017000000000000001</v>
      </c>
      <c r="R176" s="215">
        <f>Q176*H176</f>
        <v>0.44132000000000005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179</v>
      </c>
      <c r="AT176" s="217" t="s">
        <v>176</v>
      </c>
      <c r="AU176" s="217" t="s">
        <v>87</v>
      </c>
      <c r="AY176" s="19" t="s">
        <v>161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85</v>
      </c>
      <c r="BK176" s="218">
        <f>ROUND(I176*H176,2)</f>
        <v>0</v>
      </c>
      <c r="BL176" s="19" t="s">
        <v>168</v>
      </c>
      <c r="BM176" s="217" t="s">
        <v>1239</v>
      </c>
    </row>
    <row r="177" s="2" customFormat="1">
      <c r="A177" s="40"/>
      <c r="B177" s="41"/>
      <c r="C177" s="42"/>
      <c r="D177" s="226" t="s">
        <v>181</v>
      </c>
      <c r="E177" s="42"/>
      <c r="F177" s="257" t="s">
        <v>188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181</v>
      </c>
      <c r="AU177" s="19" t="s">
        <v>87</v>
      </c>
    </row>
    <row r="178" s="13" customFormat="1">
      <c r="A178" s="13"/>
      <c r="B178" s="224"/>
      <c r="C178" s="225"/>
      <c r="D178" s="226" t="s">
        <v>172</v>
      </c>
      <c r="E178" s="227" t="s">
        <v>21</v>
      </c>
      <c r="F178" s="228" t="s">
        <v>1240</v>
      </c>
      <c r="G178" s="225"/>
      <c r="H178" s="229">
        <v>12.98</v>
      </c>
      <c r="I178" s="230"/>
      <c r="J178" s="225"/>
      <c r="K178" s="225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172</v>
      </c>
      <c r="AU178" s="235" t="s">
        <v>87</v>
      </c>
      <c r="AV178" s="13" t="s">
        <v>87</v>
      </c>
      <c r="AW178" s="13" t="s">
        <v>38</v>
      </c>
      <c r="AX178" s="13" t="s">
        <v>77</v>
      </c>
      <c r="AY178" s="235" t="s">
        <v>161</v>
      </c>
    </row>
    <row r="179" s="13" customFormat="1">
      <c r="A179" s="13"/>
      <c r="B179" s="224"/>
      <c r="C179" s="225"/>
      <c r="D179" s="226" t="s">
        <v>172</v>
      </c>
      <c r="E179" s="227" t="s">
        <v>21</v>
      </c>
      <c r="F179" s="228" t="s">
        <v>1241</v>
      </c>
      <c r="G179" s="225"/>
      <c r="H179" s="229">
        <v>12.98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172</v>
      </c>
      <c r="AU179" s="235" t="s">
        <v>87</v>
      </c>
      <c r="AV179" s="13" t="s">
        <v>87</v>
      </c>
      <c r="AW179" s="13" t="s">
        <v>38</v>
      </c>
      <c r="AX179" s="13" t="s">
        <v>77</v>
      </c>
      <c r="AY179" s="235" t="s">
        <v>161</v>
      </c>
    </row>
    <row r="180" s="14" customFormat="1">
      <c r="A180" s="14"/>
      <c r="B180" s="236"/>
      <c r="C180" s="237"/>
      <c r="D180" s="226" t="s">
        <v>172</v>
      </c>
      <c r="E180" s="238" t="s">
        <v>21</v>
      </c>
      <c r="F180" s="239" t="s">
        <v>175</v>
      </c>
      <c r="G180" s="237"/>
      <c r="H180" s="240">
        <v>25.960000000000001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172</v>
      </c>
      <c r="AU180" s="246" t="s">
        <v>87</v>
      </c>
      <c r="AV180" s="14" t="s">
        <v>168</v>
      </c>
      <c r="AW180" s="14" t="s">
        <v>38</v>
      </c>
      <c r="AX180" s="14" t="s">
        <v>85</v>
      </c>
      <c r="AY180" s="246" t="s">
        <v>161</v>
      </c>
    </row>
    <row r="181" s="2" customFormat="1" ht="16.5" customHeight="1">
      <c r="A181" s="40"/>
      <c r="B181" s="41"/>
      <c r="C181" s="206" t="s">
        <v>332</v>
      </c>
      <c r="D181" s="206" t="s">
        <v>163</v>
      </c>
      <c r="E181" s="207" t="s">
        <v>190</v>
      </c>
      <c r="F181" s="208" t="s">
        <v>191</v>
      </c>
      <c r="G181" s="209" t="s">
        <v>166</v>
      </c>
      <c r="H181" s="210">
        <v>0.90800000000000003</v>
      </c>
      <c r="I181" s="211"/>
      <c r="J181" s="212">
        <f>ROUND(I181*H181,2)</f>
        <v>0</v>
      </c>
      <c r="K181" s="208" t="s">
        <v>167</v>
      </c>
      <c r="L181" s="46"/>
      <c r="M181" s="213" t="s">
        <v>21</v>
      </c>
      <c r="N181" s="214" t="s">
        <v>48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168</v>
      </c>
      <c r="AT181" s="217" t="s">
        <v>163</v>
      </c>
      <c r="AU181" s="217" t="s">
        <v>87</v>
      </c>
      <c r="AY181" s="19" t="s">
        <v>161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85</v>
      </c>
      <c r="BK181" s="218">
        <f>ROUND(I181*H181,2)</f>
        <v>0</v>
      </c>
      <c r="BL181" s="19" t="s">
        <v>168</v>
      </c>
      <c r="BM181" s="217" t="s">
        <v>1242</v>
      </c>
    </row>
    <row r="182" s="2" customFormat="1">
      <c r="A182" s="40"/>
      <c r="B182" s="41"/>
      <c r="C182" s="42"/>
      <c r="D182" s="219" t="s">
        <v>170</v>
      </c>
      <c r="E182" s="42"/>
      <c r="F182" s="220" t="s">
        <v>193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170</v>
      </c>
      <c r="AU182" s="19" t="s">
        <v>87</v>
      </c>
    </row>
    <row r="183" s="2" customFormat="1">
      <c r="A183" s="40"/>
      <c r="B183" s="41"/>
      <c r="C183" s="42"/>
      <c r="D183" s="226" t="s">
        <v>181</v>
      </c>
      <c r="E183" s="42"/>
      <c r="F183" s="257" t="s">
        <v>1243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181</v>
      </c>
      <c r="AU183" s="19" t="s">
        <v>87</v>
      </c>
    </row>
    <row r="184" s="12" customFormat="1" ht="22.8" customHeight="1">
      <c r="A184" s="12"/>
      <c r="B184" s="190"/>
      <c r="C184" s="191"/>
      <c r="D184" s="192" t="s">
        <v>76</v>
      </c>
      <c r="E184" s="204" t="s">
        <v>183</v>
      </c>
      <c r="F184" s="204" t="s">
        <v>195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SUM(P185:P214)</f>
        <v>0</v>
      </c>
      <c r="Q184" s="198"/>
      <c r="R184" s="199">
        <f>SUM(R185:R214)</f>
        <v>157.63972168472998</v>
      </c>
      <c r="S184" s="198"/>
      <c r="T184" s="200">
        <f>SUM(T185:T214)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85</v>
      </c>
      <c r="AT184" s="202" t="s">
        <v>76</v>
      </c>
      <c r="AU184" s="202" t="s">
        <v>85</v>
      </c>
      <c r="AY184" s="201" t="s">
        <v>161</v>
      </c>
      <c r="BK184" s="203">
        <f>SUM(BK185:BK214)</f>
        <v>0</v>
      </c>
    </row>
    <row r="185" s="2" customFormat="1" ht="37.8" customHeight="1">
      <c r="A185" s="40"/>
      <c r="B185" s="41"/>
      <c r="C185" s="206" t="s">
        <v>337</v>
      </c>
      <c r="D185" s="206" t="s">
        <v>163</v>
      </c>
      <c r="E185" s="207" t="s">
        <v>1015</v>
      </c>
      <c r="F185" s="208" t="s">
        <v>1016</v>
      </c>
      <c r="G185" s="209" t="s">
        <v>929</v>
      </c>
      <c r="H185" s="210">
        <v>53.732999999999997</v>
      </c>
      <c r="I185" s="211"/>
      <c r="J185" s="212">
        <f>ROUND(I185*H185,2)</f>
        <v>0</v>
      </c>
      <c r="K185" s="208" t="s">
        <v>167</v>
      </c>
      <c r="L185" s="46"/>
      <c r="M185" s="213" t="s">
        <v>21</v>
      </c>
      <c r="N185" s="214" t="s">
        <v>48</v>
      </c>
      <c r="O185" s="86"/>
      <c r="P185" s="215">
        <f>O185*H185</f>
        <v>0</v>
      </c>
      <c r="Q185" s="215">
        <v>2.8332345380000001</v>
      </c>
      <c r="R185" s="215">
        <f>Q185*H185</f>
        <v>152.23819143035399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168</v>
      </c>
      <c r="AT185" s="217" t="s">
        <v>163</v>
      </c>
      <c r="AU185" s="217" t="s">
        <v>87</v>
      </c>
      <c r="AY185" s="19" t="s">
        <v>161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85</v>
      </c>
      <c r="BK185" s="218">
        <f>ROUND(I185*H185,2)</f>
        <v>0</v>
      </c>
      <c r="BL185" s="19" t="s">
        <v>168</v>
      </c>
      <c r="BM185" s="217" t="s">
        <v>1244</v>
      </c>
    </row>
    <row r="186" s="2" customFormat="1">
      <c r="A186" s="40"/>
      <c r="B186" s="41"/>
      <c r="C186" s="42"/>
      <c r="D186" s="219" t="s">
        <v>170</v>
      </c>
      <c r="E186" s="42"/>
      <c r="F186" s="220" t="s">
        <v>1018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170</v>
      </c>
      <c r="AU186" s="19" t="s">
        <v>87</v>
      </c>
    </row>
    <row r="187" s="2" customFormat="1">
      <c r="A187" s="40"/>
      <c r="B187" s="41"/>
      <c r="C187" s="42"/>
      <c r="D187" s="226" t="s">
        <v>181</v>
      </c>
      <c r="E187" s="42"/>
      <c r="F187" s="257" t="s">
        <v>1019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181</v>
      </c>
      <c r="AU187" s="19" t="s">
        <v>87</v>
      </c>
    </row>
    <row r="188" s="13" customFormat="1">
      <c r="A188" s="13"/>
      <c r="B188" s="224"/>
      <c r="C188" s="225"/>
      <c r="D188" s="226" t="s">
        <v>172</v>
      </c>
      <c r="E188" s="227" t="s">
        <v>21</v>
      </c>
      <c r="F188" s="228" t="s">
        <v>1245</v>
      </c>
      <c r="G188" s="225"/>
      <c r="H188" s="229">
        <v>45.228000000000002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172</v>
      </c>
      <c r="AU188" s="235" t="s">
        <v>87</v>
      </c>
      <c r="AV188" s="13" t="s">
        <v>87</v>
      </c>
      <c r="AW188" s="13" t="s">
        <v>38</v>
      </c>
      <c r="AX188" s="13" t="s">
        <v>77</v>
      </c>
      <c r="AY188" s="235" t="s">
        <v>161</v>
      </c>
    </row>
    <row r="189" s="13" customFormat="1">
      <c r="A189" s="13"/>
      <c r="B189" s="224"/>
      <c r="C189" s="225"/>
      <c r="D189" s="226" t="s">
        <v>172</v>
      </c>
      <c r="E189" s="227" t="s">
        <v>21</v>
      </c>
      <c r="F189" s="228" t="s">
        <v>1246</v>
      </c>
      <c r="G189" s="225"/>
      <c r="H189" s="229">
        <v>8.5050000000000008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172</v>
      </c>
      <c r="AU189" s="235" t="s">
        <v>87</v>
      </c>
      <c r="AV189" s="13" t="s">
        <v>87</v>
      </c>
      <c r="AW189" s="13" t="s">
        <v>38</v>
      </c>
      <c r="AX189" s="13" t="s">
        <v>77</v>
      </c>
      <c r="AY189" s="235" t="s">
        <v>161</v>
      </c>
    </row>
    <row r="190" s="14" customFormat="1">
      <c r="A190" s="14"/>
      <c r="B190" s="236"/>
      <c r="C190" s="237"/>
      <c r="D190" s="226" t="s">
        <v>172</v>
      </c>
      <c r="E190" s="238" t="s">
        <v>21</v>
      </c>
      <c r="F190" s="239" t="s">
        <v>175</v>
      </c>
      <c r="G190" s="237"/>
      <c r="H190" s="240">
        <v>53.733000000000004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172</v>
      </c>
      <c r="AU190" s="246" t="s">
        <v>87</v>
      </c>
      <c r="AV190" s="14" t="s">
        <v>168</v>
      </c>
      <c r="AW190" s="14" t="s">
        <v>38</v>
      </c>
      <c r="AX190" s="14" t="s">
        <v>85</v>
      </c>
      <c r="AY190" s="246" t="s">
        <v>161</v>
      </c>
    </row>
    <row r="191" s="2" customFormat="1" ht="37.8" customHeight="1">
      <c r="A191" s="40"/>
      <c r="B191" s="41"/>
      <c r="C191" s="206" t="s">
        <v>341</v>
      </c>
      <c r="D191" s="206" t="s">
        <v>163</v>
      </c>
      <c r="E191" s="207" t="s">
        <v>1026</v>
      </c>
      <c r="F191" s="208" t="s">
        <v>1027</v>
      </c>
      <c r="G191" s="209" t="s">
        <v>186</v>
      </c>
      <c r="H191" s="210">
        <v>32.604999999999997</v>
      </c>
      <c r="I191" s="211"/>
      <c r="J191" s="212">
        <f>ROUND(I191*H191,2)</f>
        <v>0</v>
      </c>
      <c r="K191" s="208" t="s">
        <v>167</v>
      </c>
      <c r="L191" s="46"/>
      <c r="M191" s="213" t="s">
        <v>21</v>
      </c>
      <c r="N191" s="214" t="s">
        <v>48</v>
      </c>
      <c r="O191" s="86"/>
      <c r="P191" s="215">
        <f>O191*H191</f>
        <v>0</v>
      </c>
      <c r="Q191" s="215">
        <v>0.0086524240000000006</v>
      </c>
      <c r="R191" s="215">
        <f>Q191*H191</f>
        <v>0.28211228451999998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168</v>
      </c>
      <c r="AT191" s="217" t="s">
        <v>163</v>
      </c>
      <c r="AU191" s="217" t="s">
        <v>87</v>
      </c>
      <c r="AY191" s="19" t="s">
        <v>161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85</v>
      </c>
      <c r="BK191" s="218">
        <f>ROUND(I191*H191,2)</f>
        <v>0</v>
      </c>
      <c r="BL191" s="19" t="s">
        <v>168</v>
      </c>
      <c r="BM191" s="217" t="s">
        <v>1247</v>
      </c>
    </row>
    <row r="192" s="2" customFormat="1">
      <c r="A192" s="40"/>
      <c r="B192" s="41"/>
      <c r="C192" s="42"/>
      <c r="D192" s="219" t="s">
        <v>170</v>
      </c>
      <c r="E192" s="42"/>
      <c r="F192" s="220" t="s">
        <v>1029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170</v>
      </c>
      <c r="AU192" s="19" t="s">
        <v>87</v>
      </c>
    </row>
    <row r="193" s="13" customFormat="1">
      <c r="A193" s="13"/>
      <c r="B193" s="224"/>
      <c r="C193" s="225"/>
      <c r="D193" s="226" t="s">
        <v>172</v>
      </c>
      <c r="E193" s="227" t="s">
        <v>21</v>
      </c>
      <c r="F193" s="228" t="s">
        <v>1248</v>
      </c>
      <c r="G193" s="225"/>
      <c r="H193" s="229">
        <v>13.44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172</v>
      </c>
      <c r="AU193" s="235" t="s">
        <v>87</v>
      </c>
      <c r="AV193" s="13" t="s">
        <v>87</v>
      </c>
      <c r="AW193" s="13" t="s">
        <v>38</v>
      </c>
      <c r="AX193" s="13" t="s">
        <v>77</v>
      </c>
      <c r="AY193" s="235" t="s">
        <v>161</v>
      </c>
    </row>
    <row r="194" s="13" customFormat="1">
      <c r="A194" s="13"/>
      <c r="B194" s="224"/>
      <c r="C194" s="225"/>
      <c r="D194" s="226" t="s">
        <v>172</v>
      </c>
      <c r="E194" s="227" t="s">
        <v>21</v>
      </c>
      <c r="F194" s="228" t="s">
        <v>1249</v>
      </c>
      <c r="G194" s="225"/>
      <c r="H194" s="229">
        <v>19.164999999999999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172</v>
      </c>
      <c r="AU194" s="235" t="s">
        <v>87</v>
      </c>
      <c r="AV194" s="13" t="s">
        <v>87</v>
      </c>
      <c r="AW194" s="13" t="s">
        <v>38</v>
      </c>
      <c r="AX194" s="13" t="s">
        <v>77</v>
      </c>
      <c r="AY194" s="235" t="s">
        <v>161</v>
      </c>
    </row>
    <row r="195" s="14" customFormat="1">
      <c r="A195" s="14"/>
      <c r="B195" s="236"/>
      <c r="C195" s="237"/>
      <c r="D195" s="226" t="s">
        <v>172</v>
      </c>
      <c r="E195" s="238" t="s">
        <v>21</v>
      </c>
      <c r="F195" s="239" t="s">
        <v>175</v>
      </c>
      <c r="G195" s="237"/>
      <c r="H195" s="240">
        <v>32.604999999999997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6" t="s">
        <v>172</v>
      </c>
      <c r="AU195" s="246" t="s">
        <v>87</v>
      </c>
      <c r="AV195" s="14" t="s">
        <v>168</v>
      </c>
      <c r="AW195" s="14" t="s">
        <v>38</v>
      </c>
      <c r="AX195" s="14" t="s">
        <v>85</v>
      </c>
      <c r="AY195" s="246" t="s">
        <v>161</v>
      </c>
    </row>
    <row r="196" s="2" customFormat="1" ht="37.8" customHeight="1">
      <c r="A196" s="40"/>
      <c r="B196" s="41"/>
      <c r="C196" s="206" t="s">
        <v>347</v>
      </c>
      <c r="D196" s="206" t="s">
        <v>163</v>
      </c>
      <c r="E196" s="207" t="s">
        <v>1047</v>
      </c>
      <c r="F196" s="208" t="s">
        <v>1048</v>
      </c>
      <c r="G196" s="209" t="s">
        <v>186</v>
      </c>
      <c r="H196" s="210">
        <v>2.048</v>
      </c>
      <c r="I196" s="211"/>
      <c r="J196" s="212">
        <f>ROUND(I196*H196,2)</f>
        <v>0</v>
      </c>
      <c r="K196" s="208" t="s">
        <v>167</v>
      </c>
      <c r="L196" s="46"/>
      <c r="M196" s="213" t="s">
        <v>21</v>
      </c>
      <c r="N196" s="214" t="s">
        <v>48</v>
      </c>
      <c r="O196" s="86"/>
      <c r="P196" s="215">
        <f>O196*H196</f>
        <v>0</v>
      </c>
      <c r="Q196" s="215">
        <v>0.0097631220000000008</v>
      </c>
      <c r="R196" s="215">
        <f>Q196*H196</f>
        <v>0.019994873856000003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168</v>
      </c>
      <c r="AT196" s="217" t="s">
        <v>163</v>
      </c>
      <c r="AU196" s="217" t="s">
        <v>87</v>
      </c>
      <c r="AY196" s="19" t="s">
        <v>161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85</v>
      </c>
      <c r="BK196" s="218">
        <f>ROUND(I196*H196,2)</f>
        <v>0</v>
      </c>
      <c r="BL196" s="19" t="s">
        <v>168</v>
      </c>
      <c r="BM196" s="217" t="s">
        <v>1250</v>
      </c>
    </row>
    <row r="197" s="2" customFormat="1">
      <c r="A197" s="40"/>
      <c r="B197" s="41"/>
      <c r="C197" s="42"/>
      <c r="D197" s="219" t="s">
        <v>170</v>
      </c>
      <c r="E197" s="42"/>
      <c r="F197" s="220" t="s">
        <v>1050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170</v>
      </c>
      <c r="AU197" s="19" t="s">
        <v>87</v>
      </c>
    </row>
    <row r="198" s="13" customFormat="1">
      <c r="A198" s="13"/>
      <c r="B198" s="224"/>
      <c r="C198" s="225"/>
      <c r="D198" s="226" t="s">
        <v>172</v>
      </c>
      <c r="E198" s="227" t="s">
        <v>21</v>
      </c>
      <c r="F198" s="228" t="s">
        <v>1251</v>
      </c>
      <c r="G198" s="225"/>
      <c r="H198" s="229">
        <v>2.048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172</v>
      </c>
      <c r="AU198" s="235" t="s">
        <v>87</v>
      </c>
      <c r="AV198" s="13" t="s">
        <v>87</v>
      </c>
      <c r="AW198" s="13" t="s">
        <v>38</v>
      </c>
      <c r="AX198" s="13" t="s">
        <v>85</v>
      </c>
      <c r="AY198" s="235" t="s">
        <v>161</v>
      </c>
    </row>
    <row r="199" s="2" customFormat="1" ht="37.8" customHeight="1">
      <c r="A199" s="40"/>
      <c r="B199" s="41"/>
      <c r="C199" s="206" t="s">
        <v>351</v>
      </c>
      <c r="D199" s="206" t="s">
        <v>163</v>
      </c>
      <c r="E199" s="207" t="s">
        <v>1053</v>
      </c>
      <c r="F199" s="208" t="s">
        <v>1054</v>
      </c>
      <c r="G199" s="209" t="s">
        <v>186</v>
      </c>
      <c r="H199" s="210">
        <v>32.604999999999997</v>
      </c>
      <c r="I199" s="211"/>
      <c r="J199" s="212">
        <f>ROUND(I199*H199,2)</f>
        <v>0</v>
      </c>
      <c r="K199" s="208" t="s">
        <v>167</v>
      </c>
      <c r="L199" s="46"/>
      <c r="M199" s="213" t="s">
        <v>21</v>
      </c>
      <c r="N199" s="214" t="s">
        <v>48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168</v>
      </c>
      <c r="AT199" s="217" t="s">
        <v>163</v>
      </c>
      <c r="AU199" s="217" t="s">
        <v>87</v>
      </c>
      <c r="AY199" s="19" t="s">
        <v>161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85</v>
      </c>
      <c r="BK199" s="218">
        <f>ROUND(I199*H199,2)</f>
        <v>0</v>
      </c>
      <c r="BL199" s="19" t="s">
        <v>168</v>
      </c>
      <c r="BM199" s="217" t="s">
        <v>1252</v>
      </c>
    </row>
    <row r="200" s="2" customFormat="1">
      <c r="A200" s="40"/>
      <c r="B200" s="41"/>
      <c r="C200" s="42"/>
      <c r="D200" s="219" t="s">
        <v>170</v>
      </c>
      <c r="E200" s="42"/>
      <c r="F200" s="220" t="s">
        <v>1056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170</v>
      </c>
      <c r="AU200" s="19" t="s">
        <v>87</v>
      </c>
    </row>
    <row r="201" s="2" customFormat="1" ht="37.8" customHeight="1">
      <c r="A201" s="40"/>
      <c r="B201" s="41"/>
      <c r="C201" s="206" t="s">
        <v>358</v>
      </c>
      <c r="D201" s="206" t="s">
        <v>163</v>
      </c>
      <c r="E201" s="207" t="s">
        <v>1057</v>
      </c>
      <c r="F201" s="208" t="s">
        <v>1058</v>
      </c>
      <c r="G201" s="209" t="s">
        <v>186</v>
      </c>
      <c r="H201" s="210">
        <v>2.048</v>
      </c>
      <c r="I201" s="211"/>
      <c r="J201" s="212">
        <f>ROUND(I201*H201,2)</f>
        <v>0</v>
      </c>
      <c r="K201" s="208" t="s">
        <v>167</v>
      </c>
      <c r="L201" s="46"/>
      <c r="M201" s="213" t="s">
        <v>21</v>
      </c>
      <c r="N201" s="214" t="s">
        <v>48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168</v>
      </c>
      <c r="AT201" s="217" t="s">
        <v>163</v>
      </c>
      <c r="AU201" s="217" t="s">
        <v>87</v>
      </c>
      <c r="AY201" s="19" t="s">
        <v>161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85</v>
      </c>
      <c r="BK201" s="218">
        <f>ROUND(I201*H201,2)</f>
        <v>0</v>
      </c>
      <c r="BL201" s="19" t="s">
        <v>168</v>
      </c>
      <c r="BM201" s="217" t="s">
        <v>1253</v>
      </c>
    </row>
    <row r="202" s="2" customFormat="1">
      <c r="A202" s="40"/>
      <c r="B202" s="41"/>
      <c r="C202" s="42"/>
      <c r="D202" s="219" t="s">
        <v>170</v>
      </c>
      <c r="E202" s="42"/>
      <c r="F202" s="220" t="s">
        <v>1060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170</v>
      </c>
      <c r="AU202" s="19" t="s">
        <v>87</v>
      </c>
    </row>
    <row r="203" s="2" customFormat="1" ht="44.25" customHeight="1">
      <c r="A203" s="40"/>
      <c r="B203" s="41"/>
      <c r="C203" s="206" t="s">
        <v>363</v>
      </c>
      <c r="D203" s="206" t="s">
        <v>163</v>
      </c>
      <c r="E203" s="207" t="s">
        <v>1061</v>
      </c>
      <c r="F203" s="208" t="s">
        <v>1062</v>
      </c>
      <c r="G203" s="209" t="s">
        <v>166</v>
      </c>
      <c r="H203" s="210">
        <v>1.1930000000000001</v>
      </c>
      <c r="I203" s="211"/>
      <c r="J203" s="212">
        <f>ROUND(I203*H203,2)</f>
        <v>0</v>
      </c>
      <c r="K203" s="208" t="s">
        <v>167</v>
      </c>
      <c r="L203" s="46"/>
      <c r="M203" s="213" t="s">
        <v>21</v>
      </c>
      <c r="N203" s="214" t="s">
        <v>48</v>
      </c>
      <c r="O203" s="86"/>
      <c r="P203" s="215">
        <f>O203*H203</f>
        <v>0</v>
      </c>
      <c r="Q203" s="215">
        <v>1.095275</v>
      </c>
      <c r="R203" s="215">
        <f>Q203*H203</f>
        <v>1.3066630750000001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168</v>
      </c>
      <c r="AT203" s="217" t="s">
        <v>163</v>
      </c>
      <c r="AU203" s="217" t="s">
        <v>87</v>
      </c>
      <c r="AY203" s="19" t="s">
        <v>161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85</v>
      </c>
      <c r="BK203" s="218">
        <f>ROUND(I203*H203,2)</f>
        <v>0</v>
      </c>
      <c r="BL203" s="19" t="s">
        <v>168</v>
      </c>
      <c r="BM203" s="217" t="s">
        <v>1254</v>
      </c>
    </row>
    <row r="204" s="2" customFormat="1">
      <c r="A204" s="40"/>
      <c r="B204" s="41"/>
      <c r="C204" s="42"/>
      <c r="D204" s="219" t="s">
        <v>170</v>
      </c>
      <c r="E204" s="42"/>
      <c r="F204" s="220" t="s">
        <v>1064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170</v>
      </c>
      <c r="AU204" s="19" t="s">
        <v>87</v>
      </c>
    </row>
    <row r="205" s="13" customFormat="1">
      <c r="A205" s="13"/>
      <c r="B205" s="224"/>
      <c r="C205" s="225"/>
      <c r="D205" s="226" t="s">
        <v>172</v>
      </c>
      <c r="E205" s="227" t="s">
        <v>21</v>
      </c>
      <c r="F205" s="228" t="s">
        <v>1255</v>
      </c>
      <c r="G205" s="225"/>
      <c r="H205" s="229">
        <v>1.1819999999999999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172</v>
      </c>
      <c r="AU205" s="235" t="s">
        <v>87</v>
      </c>
      <c r="AV205" s="13" t="s">
        <v>87</v>
      </c>
      <c r="AW205" s="13" t="s">
        <v>38</v>
      </c>
      <c r="AX205" s="13" t="s">
        <v>77</v>
      </c>
      <c r="AY205" s="235" t="s">
        <v>161</v>
      </c>
    </row>
    <row r="206" s="15" customFormat="1">
      <c r="A206" s="15"/>
      <c r="B206" s="258"/>
      <c r="C206" s="259"/>
      <c r="D206" s="226" t="s">
        <v>172</v>
      </c>
      <c r="E206" s="260" t="s">
        <v>21</v>
      </c>
      <c r="F206" s="261" t="s">
        <v>208</v>
      </c>
      <c r="G206" s="259"/>
      <c r="H206" s="262">
        <v>1.1819999999999999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8" t="s">
        <v>172</v>
      </c>
      <c r="AU206" s="268" t="s">
        <v>87</v>
      </c>
      <c r="AV206" s="15" t="s">
        <v>183</v>
      </c>
      <c r="AW206" s="15" t="s">
        <v>38</v>
      </c>
      <c r="AX206" s="15" t="s">
        <v>77</v>
      </c>
      <c r="AY206" s="268" t="s">
        <v>161</v>
      </c>
    </row>
    <row r="207" s="13" customFormat="1">
      <c r="A207" s="13"/>
      <c r="B207" s="224"/>
      <c r="C207" s="225"/>
      <c r="D207" s="226" t="s">
        <v>172</v>
      </c>
      <c r="E207" s="227" t="s">
        <v>21</v>
      </c>
      <c r="F207" s="228" t="s">
        <v>1256</v>
      </c>
      <c r="G207" s="225"/>
      <c r="H207" s="229">
        <v>0.010999999999999999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172</v>
      </c>
      <c r="AU207" s="235" t="s">
        <v>87</v>
      </c>
      <c r="AV207" s="13" t="s">
        <v>87</v>
      </c>
      <c r="AW207" s="13" t="s">
        <v>38</v>
      </c>
      <c r="AX207" s="13" t="s">
        <v>77</v>
      </c>
      <c r="AY207" s="235" t="s">
        <v>161</v>
      </c>
    </row>
    <row r="208" s="14" customFormat="1">
      <c r="A208" s="14"/>
      <c r="B208" s="236"/>
      <c r="C208" s="237"/>
      <c r="D208" s="226" t="s">
        <v>172</v>
      </c>
      <c r="E208" s="238" t="s">
        <v>21</v>
      </c>
      <c r="F208" s="239" t="s">
        <v>175</v>
      </c>
      <c r="G208" s="237"/>
      <c r="H208" s="240">
        <v>1.1929999999999998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172</v>
      </c>
      <c r="AU208" s="246" t="s">
        <v>87</v>
      </c>
      <c r="AV208" s="14" t="s">
        <v>168</v>
      </c>
      <c r="AW208" s="14" t="s">
        <v>38</v>
      </c>
      <c r="AX208" s="14" t="s">
        <v>85</v>
      </c>
      <c r="AY208" s="246" t="s">
        <v>161</v>
      </c>
    </row>
    <row r="209" s="2" customFormat="1" ht="44.25" customHeight="1">
      <c r="A209" s="40"/>
      <c r="B209" s="41"/>
      <c r="C209" s="206" t="s">
        <v>368</v>
      </c>
      <c r="D209" s="206" t="s">
        <v>163</v>
      </c>
      <c r="E209" s="207" t="s">
        <v>1067</v>
      </c>
      <c r="F209" s="208" t="s">
        <v>1068</v>
      </c>
      <c r="G209" s="209" t="s">
        <v>166</v>
      </c>
      <c r="H209" s="210">
        <v>3.593</v>
      </c>
      <c r="I209" s="211"/>
      <c r="J209" s="212">
        <f>ROUND(I209*H209,2)</f>
        <v>0</v>
      </c>
      <c r="K209" s="208" t="s">
        <v>167</v>
      </c>
      <c r="L209" s="46"/>
      <c r="M209" s="213" t="s">
        <v>21</v>
      </c>
      <c r="N209" s="214" t="s">
        <v>48</v>
      </c>
      <c r="O209" s="86"/>
      <c r="P209" s="215">
        <f>O209*H209</f>
        <v>0</v>
      </c>
      <c r="Q209" s="215">
        <v>1.0555969999999999</v>
      </c>
      <c r="R209" s="215">
        <f>Q209*H209</f>
        <v>3.7927600209999994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168</v>
      </c>
      <c r="AT209" s="217" t="s">
        <v>163</v>
      </c>
      <c r="AU209" s="217" t="s">
        <v>87</v>
      </c>
      <c r="AY209" s="19" t="s">
        <v>161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85</v>
      </c>
      <c r="BK209" s="218">
        <f>ROUND(I209*H209,2)</f>
        <v>0</v>
      </c>
      <c r="BL209" s="19" t="s">
        <v>168</v>
      </c>
      <c r="BM209" s="217" t="s">
        <v>1257</v>
      </c>
    </row>
    <row r="210" s="2" customFormat="1">
      <c r="A210" s="40"/>
      <c r="B210" s="41"/>
      <c r="C210" s="42"/>
      <c r="D210" s="219" t="s">
        <v>170</v>
      </c>
      <c r="E210" s="42"/>
      <c r="F210" s="220" t="s">
        <v>1070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170</v>
      </c>
      <c r="AU210" s="19" t="s">
        <v>87</v>
      </c>
    </row>
    <row r="211" s="13" customFormat="1">
      <c r="A211" s="13"/>
      <c r="B211" s="224"/>
      <c r="C211" s="225"/>
      <c r="D211" s="226" t="s">
        <v>172</v>
      </c>
      <c r="E211" s="227" t="s">
        <v>21</v>
      </c>
      <c r="F211" s="228" t="s">
        <v>1258</v>
      </c>
      <c r="G211" s="225"/>
      <c r="H211" s="229">
        <v>3.4220000000000002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172</v>
      </c>
      <c r="AU211" s="235" t="s">
        <v>87</v>
      </c>
      <c r="AV211" s="13" t="s">
        <v>87</v>
      </c>
      <c r="AW211" s="13" t="s">
        <v>38</v>
      </c>
      <c r="AX211" s="13" t="s">
        <v>77</v>
      </c>
      <c r="AY211" s="235" t="s">
        <v>161</v>
      </c>
    </row>
    <row r="212" s="15" customFormat="1">
      <c r="A212" s="15"/>
      <c r="B212" s="258"/>
      <c r="C212" s="259"/>
      <c r="D212" s="226" t="s">
        <v>172</v>
      </c>
      <c r="E212" s="260" t="s">
        <v>21</v>
      </c>
      <c r="F212" s="261" t="s">
        <v>208</v>
      </c>
      <c r="G212" s="259"/>
      <c r="H212" s="262">
        <v>3.4220000000000002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8" t="s">
        <v>172</v>
      </c>
      <c r="AU212" s="268" t="s">
        <v>87</v>
      </c>
      <c r="AV212" s="15" t="s">
        <v>183</v>
      </c>
      <c r="AW212" s="15" t="s">
        <v>38</v>
      </c>
      <c r="AX212" s="15" t="s">
        <v>77</v>
      </c>
      <c r="AY212" s="268" t="s">
        <v>161</v>
      </c>
    </row>
    <row r="213" s="13" customFormat="1">
      <c r="A213" s="13"/>
      <c r="B213" s="224"/>
      <c r="C213" s="225"/>
      <c r="D213" s="226" t="s">
        <v>172</v>
      </c>
      <c r="E213" s="227" t="s">
        <v>21</v>
      </c>
      <c r="F213" s="228" t="s">
        <v>1259</v>
      </c>
      <c r="G213" s="225"/>
      <c r="H213" s="229">
        <v>0.17100000000000001</v>
      </c>
      <c r="I213" s="230"/>
      <c r="J213" s="225"/>
      <c r="K213" s="225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172</v>
      </c>
      <c r="AU213" s="235" t="s">
        <v>87</v>
      </c>
      <c r="AV213" s="13" t="s">
        <v>87</v>
      </c>
      <c r="AW213" s="13" t="s">
        <v>38</v>
      </c>
      <c r="AX213" s="13" t="s">
        <v>77</v>
      </c>
      <c r="AY213" s="235" t="s">
        <v>161</v>
      </c>
    </row>
    <row r="214" s="14" customFormat="1">
      <c r="A214" s="14"/>
      <c r="B214" s="236"/>
      <c r="C214" s="237"/>
      <c r="D214" s="226" t="s">
        <v>172</v>
      </c>
      <c r="E214" s="238" t="s">
        <v>21</v>
      </c>
      <c r="F214" s="239" t="s">
        <v>175</v>
      </c>
      <c r="G214" s="237"/>
      <c r="H214" s="240">
        <v>3.593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172</v>
      </c>
      <c r="AU214" s="246" t="s">
        <v>87</v>
      </c>
      <c r="AV214" s="14" t="s">
        <v>168</v>
      </c>
      <c r="AW214" s="14" t="s">
        <v>38</v>
      </c>
      <c r="AX214" s="14" t="s">
        <v>85</v>
      </c>
      <c r="AY214" s="246" t="s">
        <v>161</v>
      </c>
    </row>
    <row r="215" s="12" customFormat="1" ht="22.8" customHeight="1">
      <c r="A215" s="12"/>
      <c r="B215" s="190"/>
      <c r="C215" s="191"/>
      <c r="D215" s="192" t="s">
        <v>76</v>
      </c>
      <c r="E215" s="204" t="s">
        <v>168</v>
      </c>
      <c r="F215" s="204" t="s">
        <v>1073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SUM(P216:P226)</f>
        <v>0</v>
      </c>
      <c r="Q215" s="198"/>
      <c r="R215" s="199">
        <f>SUM(R216:R226)</f>
        <v>200.11032539999999</v>
      </c>
      <c r="S215" s="198"/>
      <c r="T215" s="200">
        <f>SUM(T216:T226)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85</v>
      </c>
      <c r="AT215" s="202" t="s">
        <v>76</v>
      </c>
      <c r="AU215" s="202" t="s">
        <v>85</v>
      </c>
      <c r="AY215" s="201" t="s">
        <v>161</v>
      </c>
      <c r="BK215" s="203">
        <f>SUM(BK216:BK226)</f>
        <v>0</v>
      </c>
    </row>
    <row r="216" s="2" customFormat="1" ht="16.5" customHeight="1">
      <c r="A216" s="40"/>
      <c r="B216" s="41"/>
      <c r="C216" s="206" t="s">
        <v>372</v>
      </c>
      <c r="D216" s="206" t="s">
        <v>163</v>
      </c>
      <c r="E216" s="207" t="s">
        <v>1074</v>
      </c>
      <c r="F216" s="208" t="s">
        <v>1075</v>
      </c>
      <c r="G216" s="209" t="s">
        <v>929</v>
      </c>
      <c r="H216" s="210">
        <v>32.170000000000002</v>
      </c>
      <c r="I216" s="211"/>
      <c r="J216" s="212">
        <f>ROUND(I216*H216,2)</f>
        <v>0</v>
      </c>
      <c r="K216" s="208" t="s">
        <v>167</v>
      </c>
      <c r="L216" s="46"/>
      <c r="M216" s="213" t="s">
        <v>21</v>
      </c>
      <c r="N216" s="214" t="s">
        <v>48</v>
      </c>
      <c r="O216" s="86"/>
      <c r="P216" s="215">
        <f>O216*H216</f>
        <v>0</v>
      </c>
      <c r="Q216" s="215">
        <v>2.3050199999999998</v>
      </c>
      <c r="R216" s="215">
        <f>Q216*H216</f>
        <v>74.152493399999997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168</v>
      </c>
      <c r="AT216" s="217" t="s">
        <v>163</v>
      </c>
      <c r="AU216" s="217" t="s">
        <v>87</v>
      </c>
      <c r="AY216" s="19" t="s">
        <v>161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85</v>
      </c>
      <c r="BK216" s="218">
        <f>ROUND(I216*H216,2)</f>
        <v>0</v>
      </c>
      <c r="BL216" s="19" t="s">
        <v>168</v>
      </c>
      <c r="BM216" s="217" t="s">
        <v>1260</v>
      </c>
    </row>
    <row r="217" s="2" customFormat="1">
      <c r="A217" s="40"/>
      <c r="B217" s="41"/>
      <c r="C217" s="42"/>
      <c r="D217" s="219" t="s">
        <v>170</v>
      </c>
      <c r="E217" s="42"/>
      <c r="F217" s="220" t="s">
        <v>1077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170</v>
      </c>
      <c r="AU217" s="19" t="s">
        <v>87</v>
      </c>
    </row>
    <row r="218" s="13" customFormat="1">
      <c r="A218" s="13"/>
      <c r="B218" s="224"/>
      <c r="C218" s="225"/>
      <c r="D218" s="226" t="s">
        <v>172</v>
      </c>
      <c r="E218" s="227" t="s">
        <v>21</v>
      </c>
      <c r="F218" s="228" t="s">
        <v>1261</v>
      </c>
      <c r="G218" s="225"/>
      <c r="H218" s="229">
        <v>13.103999999999999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172</v>
      </c>
      <c r="AU218" s="235" t="s">
        <v>87</v>
      </c>
      <c r="AV218" s="13" t="s">
        <v>87</v>
      </c>
      <c r="AW218" s="13" t="s">
        <v>38</v>
      </c>
      <c r="AX218" s="13" t="s">
        <v>77</v>
      </c>
      <c r="AY218" s="235" t="s">
        <v>161</v>
      </c>
    </row>
    <row r="219" s="13" customFormat="1">
      <c r="A219" s="13"/>
      <c r="B219" s="224"/>
      <c r="C219" s="225"/>
      <c r="D219" s="226" t="s">
        <v>172</v>
      </c>
      <c r="E219" s="227" t="s">
        <v>21</v>
      </c>
      <c r="F219" s="228" t="s">
        <v>1262</v>
      </c>
      <c r="G219" s="225"/>
      <c r="H219" s="229">
        <v>19.065999999999999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172</v>
      </c>
      <c r="AU219" s="235" t="s">
        <v>87</v>
      </c>
      <c r="AV219" s="13" t="s">
        <v>87</v>
      </c>
      <c r="AW219" s="13" t="s">
        <v>38</v>
      </c>
      <c r="AX219" s="13" t="s">
        <v>77</v>
      </c>
      <c r="AY219" s="235" t="s">
        <v>161</v>
      </c>
    </row>
    <row r="220" s="14" customFormat="1">
      <c r="A220" s="14"/>
      <c r="B220" s="236"/>
      <c r="C220" s="237"/>
      <c r="D220" s="226" t="s">
        <v>172</v>
      </c>
      <c r="E220" s="238" t="s">
        <v>21</v>
      </c>
      <c r="F220" s="239" t="s">
        <v>175</v>
      </c>
      <c r="G220" s="237"/>
      <c r="H220" s="240">
        <v>32.170000000000002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172</v>
      </c>
      <c r="AU220" s="246" t="s">
        <v>87</v>
      </c>
      <c r="AV220" s="14" t="s">
        <v>168</v>
      </c>
      <c r="AW220" s="14" t="s">
        <v>38</v>
      </c>
      <c r="AX220" s="14" t="s">
        <v>85</v>
      </c>
      <c r="AY220" s="246" t="s">
        <v>161</v>
      </c>
    </row>
    <row r="221" s="2" customFormat="1" ht="37.8" customHeight="1">
      <c r="A221" s="40"/>
      <c r="B221" s="41"/>
      <c r="C221" s="206" t="s">
        <v>378</v>
      </c>
      <c r="D221" s="206" t="s">
        <v>163</v>
      </c>
      <c r="E221" s="207" t="s">
        <v>1080</v>
      </c>
      <c r="F221" s="208" t="s">
        <v>1081</v>
      </c>
      <c r="G221" s="209" t="s">
        <v>929</v>
      </c>
      <c r="H221" s="210">
        <v>15.834</v>
      </c>
      <c r="I221" s="211"/>
      <c r="J221" s="212">
        <f>ROUND(I221*H221,2)</f>
        <v>0</v>
      </c>
      <c r="K221" s="208" t="s">
        <v>167</v>
      </c>
      <c r="L221" s="46"/>
      <c r="M221" s="213" t="s">
        <v>21</v>
      </c>
      <c r="N221" s="214" t="s">
        <v>48</v>
      </c>
      <c r="O221" s="86"/>
      <c r="P221" s="215">
        <f>O221*H221</f>
        <v>0</v>
      </c>
      <c r="Q221" s="215">
        <v>1.8480000000000001</v>
      </c>
      <c r="R221" s="215">
        <f>Q221*H221</f>
        <v>29.261232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168</v>
      </c>
      <c r="AT221" s="217" t="s">
        <v>163</v>
      </c>
      <c r="AU221" s="217" t="s">
        <v>87</v>
      </c>
      <c r="AY221" s="19" t="s">
        <v>161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85</v>
      </c>
      <c r="BK221" s="218">
        <f>ROUND(I221*H221,2)</f>
        <v>0</v>
      </c>
      <c r="BL221" s="19" t="s">
        <v>168</v>
      </c>
      <c r="BM221" s="217" t="s">
        <v>1263</v>
      </c>
    </row>
    <row r="222" s="2" customFormat="1">
      <c r="A222" s="40"/>
      <c r="B222" s="41"/>
      <c r="C222" s="42"/>
      <c r="D222" s="219" t="s">
        <v>170</v>
      </c>
      <c r="E222" s="42"/>
      <c r="F222" s="220" t="s">
        <v>1083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170</v>
      </c>
      <c r="AU222" s="19" t="s">
        <v>87</v>
      </c>
    </row>
    <row r="223" s="13" customFormat="1">
      <c r="A223" s="13"/>
      <c r="B223" s="224"/>
      <c r="C223" s="225"/>
      <c r="D223" s="226" t="s">
        <v>172</v>
      </c>
      <c r="E223" s="227" t="s">
        <v>21</v>
      </c>
      <c r="F223" s="228" t="s">
        <v>1264</v>
      </c>
      <c r="G223" s="225"/>
      <c r="H223" s="229">
        <v>15.834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172</v>
      </c>
      <c r="AU223" s="235" t="s">
        <v>87</v>
      </c>
      <c r="AV223" s="13" t="s">
        <v>87</v>
      </c>
      <c r="AW223" s="13" t="s">
        <v>38</v>
      </c>
      <c r="AX223" s="13" t="s">
        <v>85</v>
      </c>
      <c r="AY223" s="235" t="s">
        <v>161</v>
      </c>
    </row>
    <row r="224" s="2" customFormat="1" ht="33" customHeight="1">
      <c r="A224" s="40"/>
      <c r="B224" s="41"/>
      <c r="C224" s="206" t="s">
        <v>384</v>
      </c>
      <c r="D224" s="206" t="s">
        <v>163</v>
      </c>
      <c r="E224" s="207" t="s">
        <v>1085</v>
      </c>
      <c r="F224" s="208" t="s">
        <v>1086</v>
      </c>
      <c r="G224" s="209" t="s">
        <v>929</v>
      </c>
      <c r="H224" s="210">
        <v>62.789999999999999</v>
      </c>
      <c r="I224" s="211"/>
      <c r="J224" s="212">
        <f>ROUND(I224*H224,2)</f>
        <v>0</v>
      </c>
      <c r="K224" s="208" t="s">
        <v>167</v>
      </c>
      <c r="L224" s="46"/>
      <c r="M224" s="213" t="s">
        <v>21</v>
      </c>
      <c r="N224" s="214" t="s">
        <v>48</v>
      </c>
      <c r="O224" s="86"/>
      <c r="P224" s="215">
        <f>O224*H224</f>
        <v>0</v>
      </c>
      <c r="Q224" s="215">
        <v>1.54</v>
      </c>
      <c r="R224" s="215">
        <f>Q224*H224</f>
        <v>96.696600000000004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168</v>
      </c>
      <c r="AT224" s="217" t="s">
        <v>163</v>
      </c>
      <c r="AU224" s="217" t="s">
        <v>87</v>
      </c>
      <c r="AY224" s="19" t="s">
        <v>161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85</v>
      </c>
      <c r="BK224" s="218">
        <f>ROUND(I224*H224,2)</f>
        <v>0</v>
      </c>
      <c r="BL224" s="19" t="s">
        <v>168</v>
      </c>
      <c r="BM224" s="217" t="s">
        <v>1265</v>
      </c>
    </row>
    <row r="225" s="2" customFormat="1">
      <c r="A225" s="40"/>
      <c r="B225" s="41"/>
      <c r="C225" s="42"/>
      <c r="D225" s="219" t="s">
        <v>170</v>
      </c>
      <c r="E225" s="42"/>
      <c r="F225" s="220" t="s">
        <v>1088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170</v>
      </c>
      <c r="AU225" s="19" t="s">
        <v>87</v>
      </c>
    </row>
    <row r="226" s="13" customFormat="1">
      <c r="A226" s="13"/>
      <c r="B226" s="224"/>
      <c r="C226" s="225"/>
      <c r="D226" s="226" t="s">
        <v>172</v>
      </c>
      <c r="E226" s="227" t="s">
        <v>21</v>
      </c>
      <c r="F226" s="228" t="s">
        <v>1266</v>
      </c>
      <c r="G226" s="225"/>
      <c r="H226" s="229">
        <v>62.789999999999999</v>
      </c>
      <c r="I226" s="230"/>
      <c r="J226" s="225"/>
      <c r="K226" s="225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172</v>
      </c>
      <c r="AU226" s="235" t="s">
        <v>87</v>
      </c>
      <c r="AV226" s="13" t="s">
        <v>87</v>
      </c>
      <c r="AW226" s="13" t="s">
        <v>38</v>
      </c>
      <c r="AX226" s="13" t="s">
        <v>85</v>
      </c>
      <c r="AY226" s="235" t="s">
        <v>161</v>
      </c>
    </row>
    <row r="227" s="12" customFormat="1" ht="22.8" customHeight="1">
      <c r="A227" s="12"/>
      <c r="B227" s="190"/>
      <c r="C227" s="191"/>
      <c r="D227" s="192" t="s">
        <v>76</v>
      </c>
      <c r="E227" s="204" t="s">
        <v>229</v>
      </c>
      <c r="F227" s="204" t="s">
        <v>377</v>
      </c>
      <c r="G227" s="191"/>
      <c r="H227" s="191"/>
      <c r="I227" s="194"/>
      <c r="J227" s="205">
        <f>BK227</f>
        <v>0</v>
      </c>
      <c r="K227" s="191"/>
      <c r="L227" s="196"/>
      <c r="M227" s="197"/>
      <c r="N227" s="198"/>
      <c r="O227" s="198"/>
      <c r="P227" s="199">
        <f>SUM(P228:P266)</f>
        <v>0</v>
      </c>
      <c r="Q227" s="198"/>
      <c r="R227" s="199">
        <f>SUM(R228:R266)</f>
        <v>0.76337092511999993</v>
      </c>
      <c r="S227" s="198"/>
      <c r="T227" s="200">
        <f>SUM(T228:T266)</f>
        <v>3.0389999999999997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1" t="s">
        <v>85</v>
      </c>
      <c r="AT227" s="202" t="s">
        <v>76</v>
      </c>
      <c r="AU227" s="202" t="s">
        <v>85</v>
      </c>
      <c r="AY227" s="201" t="s">
        <v>161</v>
      </c>
      <c r="BK227" s="203">
        <f>SUM(BK228:BK266)</f>
        <v>0</v>
      </c>
    </row>
    <row r="228" s="2" customFormat="1" ht="16.5" customHeight="1">
      <c r="A228" s="40"/>
      <c r="B228" s="41"/>
      <c r="C228" s="206" t="s">
        <v>392</v>
      </c>
      <c r="D228" s="206" t="s">
        <v>163</v>
      </c>
      <c r="E228" s="207" t="s">
        <v>1091</v>
      </c>
      <c r="F228" s="208" t="s">
        <v>1092</v>
      </c>
      <c r="G228" s="209" t="s">
        <v>199</v>
      </c>
      <c r="H228" s="210">
        <v>3.3999999999999999</v>
      </c>
      <c r="I228" s="211"/>
      <c r="J228" s="212">
        <f>ROUND(I228*H228,2)</f>
        <v>0</v>
      </c>
      <c r="K228" s="208" t="s">
        <v>167</v>
      </c>
      <c r="L228" s="46"/>
      <c r="M228" s="213" t="s">
        <v>21</v>
      </c>
      <c r="N228" s="214" t="s">
        <v>48</v>
      </c>
      <c r="O228" s="86"/>
      <c r="P228" s="215">
        <f>O228*H228</f>
        <v>0</v>
      </c>
      <c r="Q228" s="215">
        <v>0.0002966</v>
      </c>
      <c r="R228" s="215">
        <f>Q228*H228</f>
        <v>0.00100844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168</v>
      </c>
      <c r="AT228" s="217" t="s">
        <v>163</v>
      </c>
      <c r="AU228" s="217" t="s">
        <v>87</v>
      </c>
      <c r="AY228" s="19" t="s">
        <v>161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85</v>
      </c>
      <c r="BK228" s="218">
        <f>ROUND(I228*H228,2)</f>
        <v>0</v>
      </c>
      <c r="BL228" s="19" t="s">
        <v>168</v>
      </c>
      <c r="BM228" s="217" t="s">
        <v>1267</v>
      </c>
    </row>
    <row r="229" s="2" customFormat="1">
      <c r="A229" s="40"/>
      <c r="B229" s="41"/>
      <c r="C229" s="42"/>
      <c r="D229" s="219" t="s">
        <v>170</v>
      </c>
      <c r="E229" s="42"/>
      <c r="F229" s="220" t="s">
        <v>1094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170</v>
      </c>
      <c r="AU229" s="19" t="s">
        <v>87</v>
      </c>
    </row>
    <row r="230" s="13" customFormat="1">
      <c r="A230" s="13"/>
      <c r="B230" s="224"/>
      <c r="C230" s="225"/>
      <c r="D230" s="226" t="s">
        <v>172</v>
      </c>
      <c r="E230" s="227" t="s">
        <v>21</v>
      </c>
      <c r="F230" s="228" t="s">
        <v>1268</v>
      </c>
      <c r="G230" s="225"/>
      <c r="H230" s="229">
        <v>3.3999999999999999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172</v>
      </c>
      <c r="AU230" s="235" t="s">
        <v>87</v>
      </c>
      <c r="AV230" s="13" t="s">
        <v>87</v>
      </c>
      <c r="AW230" s="13" t="s">
        <v>38</v>
      </c>
      <c r="AX230" s="13" t="s">
        <v>85</v>
      </c>
      <c r="AY230" s="235" t="s">
        <v>161</v>
      </c>
    </row>
    <row r="231" s="2" customFormat="1" ht="24.15" customHeight="1">
      <c r="A231" s="40"/>
      <c r="B231" s="41"/>
      <c r="C231" s="247" t="s">
        <v>396</v>
      </c>
      <c r="D231" s="247" t="s">
        <v>176</v>
      </c>
      <c r="E231" s="248" t="s">
        <v>1269</v>
      </c>
      <c r="F231" s="249" t="s">
        <v>1097</v>
      </c>
      <c r="G231" s="250" t="s">
        <v>199</v>
      </c>
      <c r="H231" s="251">
        <v>3.3999999999999999</v>
      </c>
      <c r="I231" s="252"/>
      <c r="J231" s="253">
        <f>ROUND(I231*H231,2)</f>
        <v>0</v>
      </c>
      <c r="K231" s="249" t="s">
        <v>21</v>
      </c>
      <c r="L231" s="254"/>
      <c r="M231" s="255" t="s">
        <v>21</v>
      </c>
      <c r="N231" s="256" t="s">
        <v>48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351</v>
      </c>
      <c r="AT231" s="217" t="s">
        <v>176</v>
      </c>
      <c r="AU231" s="217" t="s">
        <v>87</v>
      </c>
      <c r="AY231" s="19" t="s">
        <v>161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85</v>
      </c>
      <c r="BK231" s="218">
        <f>ROUND(I231*H231,2)</f>
        <v>0</v>
      </c>
      <c r="BL231" s="19" t="s">
        <v>266</v>
      </c>
      <c r="BM231" s="217" t="s">
        <v>1270</v>
      </c>
    </row>
    <row r="232" s="2" customFormat="1">
      <c r="A232" s="40"/>
      <c r="B232" s="41"/>
      <c r="C232" s="42"/>
      <c r="D232" s="226" t="s">
        <v>181</v>
      </c>
      <c r="E232" s="42"/>
      <c r="F232" s="257" t="s">
        <v>1271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181</v>
      </c>
      <c r="AU232" s="19" t="s">
        <v>87</v>
      </c>
    </row>
    <row r="233" s="2" customFormat="1" ht="16.5" customHeight="1">
      <c r="A233" s="40"/>
      <c r="B233" s="41"/>
      <c r="C233" s="206" t="s">
        <v>400</v>
      </c>
      <c r="D233" s="206" t="s">
        <v>163</v>
      </c>
      <c r="E233" s="207" t="s">
        <v>1116</v>
      </c>
      <c r="F233" s="208" t="s">
        <v>1117</v>
      </c>
      <c r="G233" s="209" t="s">
        <v>199</v>
      </c>
      <c r="H233" s="210">
        <v>45.899999999999999</v>
      </c>
      <c r="I233" s="211"/>
      <c r="J233" s="212">
        <f>ROUND(I233*H233,2)</f>
        <v>0</v>
      </c>
      <c r="K233" s="208" t="s">
        <v>21</v>
      </c>
      <c r="L233" s="46"/>
      <c r="M233" s="213" t="s">
        <v>21</v>
      </c>
      <c r="N233" s="214" t="s">
        <v>48</v>
      </c>
      <c r="O233" s="86"/>
      <c r="P233" s="215">
        <f>O233*H233</f>
        <v>0</v>
      </c>
      <c r="Q233" s="215">
        <v>0.00097999999999999997</v>
      </c>
      <c r="R233" s="215">
        <f>Q233*H233</f>
        <v>0.044981999999999994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168</v>
      </c>
      <c r="AT233" s="217" t="s">
        <v>163</v>
      </c>
      <c r="AU233" s="217" t="s">
        <v>87</v>
      </c>
      <c r="AY233" s="19" t="s">
        <v>161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85</v>
      </c>
      <c r="BK233" s="218">
        <f>ROUND(I233*H233,2)</f>
        <v>0</v>
      </c>
      <c r="BL233" s="19" t="s">
        <v>168</v>
      </c>
      <c r="BM233" s="217" t="s">
        <v>1272</v>
      </c>
    </row>
    <row r="234" s="13" customFormat="1">
      <c r="A234" s="13"/>
      <c r="B234" s="224"/>
      <c r="C234" s="225"/>
      <c r="D234" s="226" t="s">
        <v>172</v>
      </c>
      <c r="E234" s="227" t="s">
        <v>21</v>
      </c>
      <c r="F234" s="228" t="s">
        <v>1273</v>
      </c>
      <c r="G234" s="225"/>
      <c r="H234" s="229">
        <v>12.69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172</v>
      </c>
      <c r="AU234" s="235" t="s">
        <v>87</v>
      </c>
      <c r="AV234" s="13" t="s">
        <v>87</v>
      </c>
      <c r="AW234" s="13" t="s">
        <v>38</v>
      </c>
      <c r="AX234" s="13" t="s">
        <v>77</v>
      </c>
      <c r="AY234" s="235" t="s">
        <v>161</v>
      </c>
    </row>
    <row r="235" s="13" customFormat="1">
      <c r="A235" s="13"/>
      <c r="B235" s="224"/>
      <c r="C235" s="225"/>
      <c r="D235" s="226" t="s">
        <v>172</v>
      </c>
      <c r="E235" s="227" t="s">
        <v>21</v>
      </c>
      <c r="F235" s="228" t="s">
        <v>1274</v>
      </c>
      <c r="G235" s="225"/>
      <c r="H235" s="229">
        <v>13.23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172</v>
      </c>
      <c r="AU235" s="235" t="s">
        <v>87</v>
      </c>
      <c r="AV235" s="13" t="s">
        <v>87</v>
      </c>
      <c r="AW235" s="13" t="s">
        <v>38</v>
      </c>
      <c r="AX235" s="13" t="s">
        <v>77</v>
      </c>
      <c r="AY235" s="235" t="s">
        <v>161</v>
      </c>
    </row>
    <row r="236" s="13" customFormat="1">
      <c r="A236" s="13"/>
      <c r="B236" s="224"/>
      <c r="C236" s="225"/>
      <c r="D236" s="226" t="s">
        <v>172</v>
      </c>
      <c r="E236" s="227" t="s">
        <v>21</v>
      </c>
      <c r="F236" s="228" t="s">
        <v>1275</v>
      </c>
      <c r="G236" s="225"/>
      <c r="H236" s="229">
        <v>13.68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172</v>
      </c>
      <c r="AU236" s="235" t="s">
        <v>87</v>
      </c>
      <c r="AV236" s="13" t="s">
        <v>87</v>
      </c>
      <c r="AW236" s="13" t="s">
        <v>38</v>
      </c>
      <c r="AX236" s="13" t="s">
        <v>77</v>
      </c>
      <c r="AY236" s="235" t="s">
        <v>161</v>
      </c>
    </row>
    <row r="237" s="13" customFormat="1">
      <c r="A237" s="13"/>
      <c r="B237" s="224"/>
      <c r="C237" s="225"/>
      <c r="D237" s="226" t="s">
        <v>172</v>
      </c>
      <c r="E237" s="227" t="s">
        <v>21</v>
      </c>
      <c r="F237" s="228" t="s">
        <v>1276</v>
      </c>
      <c r="G237" s="225"/>
      <c r="H237" s="229">
        <v>6.2999999999999998</v>
      </c>
      <c r="I237" s="230"/>
      <c r="J237" s="225"/>
      <c r="K237" s="225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172</v>
      </c>
      <c r="AU237" s="235" t="s">
        <v>87</v>
      </c>
      <c r="AV237" s="13" t="s">
        <v>87</v>
      </c>
      <c r="AW237" s="13" t="s">
        <v>38</v>
      </c>
      <c r="AX237" s="13" t="s">
        <v>77</v>
      </c>
      <c r="AY237" s="235" t="s">
        <v>161</v>
      </c>
    </row>
    <row r="238" s="14" customFormat="1">
      <c r="A238" s="14"/>
      <c r="B238" s="236"/>
      <c r="C238" s="237"/>
      <c r="D238" s="226" t="s">
        <v>172</v>
      </c>
      <c r="E238" s="238" t="s">
        <v>21</v>
      </c>
      <c r="F238" s="239" t="s">
        <v>175</v>
      </c>
      <c r="G238" s="237"/>
      <c r="H238" s="240">
        <v>45.899999999999999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172</v>
      </c>
      <c r="AU238" s="246" t="s">
        <v>87</v>
      </c>
      <c r="AV238" s="14" t="s">
        <v>168</v>
      </c>
      <c r="AW238" s="14" t="s">
        <v>38</v>
      </c>
      <c r="AX238" s="14" t="s">
        <v>85</v>
      </c>
      <c r="AY238" s="246" t="s">
        <v>161</v>
      </c>
    </row>
    <row r="239" s="2" customFormat="1" ht="33" customHeight="1">
      <c r="A239" s="40"/>
      <c r="B239" s="41"/>
      <c r="C239" s="206" t="s">
        <v>410</v>
      </c>
      <c r="D239" s="206" t="s">
        <v>163</v>
      </c>
      <c r="E239" s="207" t="s">
        <v>1107</v>
      </c>
      <c r="F239" s="208" t="s">
        <v>1108</v>
      </c>
      <c r="G239" s="209" t="s">
        <v>199</v>
      </c>
      <c r="H239" s="210">
        <v>45.899999999999999</v>
      </c>
      <c r="I239" s="211"/>
      <c r="J239" s="212">
        <f>ROUND(I239*H239,2)</f>
        <v>0</v>
      </c>
      <c r="K239" s="208" t="s">
        <v>167</v>
      </c>
      <c r="L239" s="46"/>
      <c r="M239" s="213" t="s">
        <v>21</v>
      </c>
      <c r="N239" s="214" t="s">
        <v>48</v>
      </c>
      <c r="O239" s="86"/>
      <c r="P239" s="215">
        <f>O239*H239</f>
        <v>0</v>
      </c>
      <c r="Q239" s="215">
        <v>0.0023159999999999999</v>
      </c>
      <c r="R239" s="215">
        <f>Q239*H239</f>
        <v>0.10630439999999999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168</v>
      </c>
      <c r="AT239" s="217" t="s">
        <v>163</v>
      </c>
      <c r="AU239" s="217" t="s">
        <v>87</v>
      </c>
      <c r="AY239" s="19" t="s">
        <v>161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85</v>
      </c>
      <c r="BK239" s="218">
        <f>ROUND(I239*H239,2)</f>
        <v>0</v>
      </c>
      <c r="BL239" s="19" t="s">
        <v>168</v>
      </c>
      <c r="BM239" s="217" t="s">
        <v>1277</v>
      </c>
    </row>
    <row r="240" s="2" customFormat="1">
      <c r="A240" s="40"/>
      <c r="B240" s="41"/>
      <c r="C240" s="42"/>
      <c r="D240" s="219" t="s">
        <v>170</v>
      </c>
      <c r="E240" s="42"/>
      <c r="F240" s="220" t="s">
        <v>1110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170</v>
      </c>
      <c r="AU240" s="19" t="s">
        <v>87</v>
      </c>
    </row>
    <row r="241" s="13" customFormat="1">
      <c r="A241" s="13"/>
      <c r="B241" s="224"/>
      <c r="C241" s="225"/>
      <c r="D241" s="226" t="s">
        <v>172</v>
      </c>
      <c r="E241" s="227" t="s">
        <v>21</v>
      </c>
      <c r="F241" s="228" t="s">
        <v>1273</v>
      </c>
      <c r="G241" s="225"/>
      <c r="H241" s="229">
        <v>12.69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172</v>
      </c>
      <c r="AU241" s="235" t="s">
        <v>87</v>
      </c>
      <c r="AV241" s="13" t="s">
        <v>87</v>
      </c>
      <c r="AW241" s="13" t="s">
        <v>38</v>
      </c>
      <c r="AX241" s="13" t="s">
        <v>77</v>
      </c>
      <c r="AY241" s="235" t="s">
        <v>161</v>
      </c>
    </row>
    <row r="242" s="13" customFormat="1">
      <c r="A242" s="13"/>
      <c r="B242" s="224"/>
      <c r="C242" s="225"/>
      <c r="D242" s="226" t="s">
        <v>172</v>
      </c>
      <c r="E242" s="227" t="s">
        <v>21</v>
      </c>
      <c r="F242" s="228" t="s">
        <v>1274</v>
      </c>
      <c r="G242" s="225"/>
      <c r="H242" s="229">
        <v>13.23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172</v>
      </c>
      <c r="AU242" s="235" t="s">
        <v>87</v>
      </c>
      <c r="AV242" s="13" t="s">
        <v>87</v>
      </c>
      <c r="AW242" s="13" t="s">
        <v>38</v>
      </c>
      <c r="AX242" s="13" t="s">
        <v>77</v>
      </c>
      <c r="AY242" s="235" t="s">
        <v>161</v>
      </c>
    </row>
    <row r="243" s="13" customFormat="1">
      <c r="A243" s="13"/>
      <c r="B243" s="224"/>
      <c r="C243" s="225"/>
      <c r="D243" s="226" t="s">
        <v>172</v>
      </c>
      <c r="E243" s="227" t="s">
        <v>21</v>
      </c>
      <c r="F243" s="228" t="s">
        <v>1275</v>
      </c>
      <c r="G243" s="225"/>
      <c r="H243" s="229">
        <v>13.68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172</v>
      </c>
      <c r="AU243" s="235" t="s">
        <v>87</v>
      </c>
      <c r="AV243" s="13" t="s">
        <v>87</v>
      </c>
      <c r="AW243" s="13" t="s">
        <v>38</v>
      </c>
      <c r="AX243" s="13" t="s">
        <v>77</v>
      </c>
      <c r="AY243" s="235" t="s">
        <v>161</v>
      </c>
    </row>
    <row r="244" s="13" customFormat="1">
      <c r="A244" s="13"/>
      <c r="B244" s="224"/>
      <c r="C244" s="225"/>
      <c r="D244" s="226" t="s">
        <v>172</v>
      </c>
      <c r="E244" s="227" t="s">
        <v>21</v>
      </c>
      <c r="F244" s="228" t="s">
        <v>1276</v>
      </c>
      <c r="G244" s="225"/>
      <c r="H244" s="229">
        <v>6.2999999999999998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172</v>
      </c>
      <c r="AU244" s="235" t="s">
        <v>87</v>
      </c>
      <c r="AV244" s="13" t="s">
        <v>87</v>
      </c>
      <c r="AW244" s="13" t="s">
        <v>38</v>
      </c>
      <c r="AX244" s="13" t="s">
        <v>77</v>
      </c>
      <c r="AY244" s="235" t="s">
        <v>161</v>
      </c>
    </row>
    <row r="245" s="14" customFormat="1">
      <c r="A245" s="14"/>
      <c r="B245" s="236"/>
      <c r="C245" s="237"/>
      <c r="D245" s="226" t="s">
        <v>172</v>
      </c>
      <c r="E245" s="238" t="s">
        <v>21</v>
      </c>
      <c r="F245" s="239" t="s">
        <v>175</v>
      </c>
      <c r="G245" s="237"/>
      <c r="H245" s="240">
        <v>45.899999999999999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172</v>
      </c>
      <c r="AU245" s="246" t="s">
        <v>87</v>
      </c>
      <c r="AV245" s="14" t="s">
        <v>168</v>
      </c>
      <c r="AW245" s="14" t="s">
        <v>38</v>
      </c>
      <c r="AX245" s="14" t="s">
        <v>85</v>
      </c>
      <c r="AY245" s="246" t="s">
        <v>161</v>
      </c>
    </row>
    <row r="246" s="2" customFormat="1" ht="24.15" customHeight="1">
      <c r="A246" s="40"/>
      <c r="B246" s="41"/>
      <c r="C246" s="206" t="s">
        <v>417</v>
      </c>
      <c r="D246" s="206" t="s">
        <v>163</v>
      </c>
      <c r="E246" s="207" t="s">
        <v>434</v>
      </c>
      <c r="F246" s="208" t="s">
        <v>435</v>
      </c>
      <c r="G246" s="209" t="s">
        <v>232</v>
      </c>
      <c r="H246" s="210">
        <v>6</v>
      </c>
      <c r="I246" s="211"/>
      <c r="J246" s="212">
        <f>ROUND(I246*H246,2)</f>
        <v>0</v>
      </c>
      <c r="K246" s="208" t="s">
        <v>167</v>
      </c>
      <c r="L246" s="46"/>
      <c r="M246" s="213" t="s">
        <v>21</v>
      </c>
      <c r="N246" s="214" t="s">
        <v>48</v>
      </c>
      <c r="O246" s="86"/>
      <c r="P246" s="215">
        <f>O246*H246</f>
        <v>0</v>
      </c>
      <c r="Q246" s="215">
        <v>0.00068000000000000005</v>
      </c>
      <c r="R246" s="215">
        <f>Q246*H246</f>
        <v>0.0040800000000000003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168</v>
      </c>
      <c r="AT246" s="217" t="s">
        <v>163</v>
      </c>
      <c r="AU246" s="217" t="s">
        <v>87</v>
      </c>
      <c r="AY246" s="19" t="s">
        <v>161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85</v>
      </c>
      <c r="BK246" s="218">
        <f>ROUND(I246*H246,2)</f>
        <v>0</v>
      </c>
      <c r="BL246" s="19" t="s">
        <v>168</v>
      </c>
      <c r="BM246" s="217" t="s">
        <v>1278</v>
      </c>
    </row>
    <row r="247" s="2" customFormat="1">
      <c r="A247" s="40"/>
      <c r="B247" s="41"/>
      <c r="C247" s="42"/>
      <c r="D247" s="219" t="s">
        <v>170</v>
      </c>
      <c r="E247" s="42"/>
      <c r="F247" s="220" t="s">
        <v>437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170</v>
      </c>
      <c r="AU247" s="19" t="s">
        <v>87</v>
      </c>
    </row>
    <row r="248" s="13" customFormat="1">
      <c r="A248" s="13"/>
      <c r="B248" s="224"/>
      <c r="C248" s="225"/>
      <c r="D248" s="226" t="s">
        <v>172</v>
      </c>
      <c r="E248" s="227" t="s">
        <v>21</v>
      </c>
      <c r="F248" s="228" t="s">
        <v>1279</v>
      </c>
      <c r="G248" s="225"/>
      <c r="H248" s="229">
        <v>4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172</v>
      </c>
      <c r="AU248" s="235" t="s">
        <v>87</v>
      </c>
      <c r="AV248" s="13" t="s">
        <v>87</v>
      </c>
      <c r="AW248" s="13" t="s">
        <v>38</v>
      </c>
      <c r="AX248" s="13" t="s">
        <v>77</v>
      </c>
      <c r="AY248" s="235" t="s">
        <v>161</v>
      </c>
    </row>
    <row r="249" s="13" customFormat="1">
      <c r="A249" s="13"/>
      <c r="B249" s="224"/>
      <c r="C249" s="225"/>
      <c r="D249" s="226" t="s">
        <v>172</v>
      </c>
      <c r="E249" s="227" t="s">
        <v>21</v>
      </c>
      <c r="F249" s="228" t="s">
        <v>1280</v>
      </c>
      <c r="G249" s="225"/>
      <c r="H249" s="229">
        <v>2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172</v>
      </c>
      <c r="AU249" s="235" t="s">
        <v>87</v>
      </c>
      <c r="AV249" s="13" t="s">
        <v>87</v>
      </c>
      <c r="AW249" s="13" t="s">
        <v>38</v>
      </c>
      <c r="AX249" s="13" t="s">
        <v>77</v>
      </c>
      <c r="AY249" s="235" t="s">
        <v>161</v>
      </c>
    </row>
    <row r="250" s="14" customFormat="1">
      <c r="A250" s="14"/>
      <c r="B250" s="236"/>
      <c r="C250" s="237"/>
      <c r="D250" s="226" t="s">
        <v>172</v>
      </c>
      <c r="E250" s="238" t="s">
        <v>21</v>
      </c>
      <c r="F250" s="239" t="s">
        <v>175</v>
      </c>
      <c r="G250" s="237"/>
      <c r="H250" s="240">
        <v>6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172</v>
      </c>
      <c r="AU250" s="246" t="s">
        <v>87</v>
      </c>
      <c r="AV250" s="14" t="s">
        <v>168</v>
      </c>
      <c r="AW250" s="14" t="s">
        <v>38</v>
      </c>
      <c r="AX250" s="14" t="s">
        <v>85</v>
      </c>
      <c r="AY250" s="246" t="s">
        <v>161</v>
      </c>
    </row>
    <row r="251" s="2" customFormat="1" ht="16.5" customHeight="1">
      <c r="A251" s="40"/>
      <c r="B251" s="41"/>
      <c r="C251" s="247" t="s">
        <v>424</v>
      </c>
      <c r="D251" s="247" t="s">
        <v>176</v>
      </c>
      <c r="E251" s="248" t="s">
        <v>418</v>
      </c>
      <c r="F251" s="249" t="s">
        <v>1281</v>
      </c>
      <c r="G251" s="250" t="s">
        <v>199</v>
      </c>
      <c r="H251" s="251">
        <v>21.800000000000001</v>
      </c>
      <c r="I251" s="252"/>
      <c r="J251" s="253">
        <f>ROUND(I251*H251,2)</f>
        <v>0</v>
      </c>
      <c r="K251" s="249" t="s">
        <v>21</v>
      </c>
      <c r="L251" s="254"/>
      <c r="M251" s="255" t="s">
        <v>21</v>
      </c>
      <c r="N251" s="256" t="s">
        <v>48</v>
      </c>
      <c r="O251" s="86"/>
      <c r="P251" s="215">
        <f>O251*H251</f>
        <v>0</v>
      </c>
      <c r="Q251" s="215">
        <v>0.021000000000000001</v>
      </c>
      <c r="R251" s="215">
        <f>Q251*H251</f>
        <v>0.45780000000000004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179</v>
      </c>
      <c r="AT251" s="217" t="s">
        <v>176</v>
      </c>
      <c r="AU251" s="217" t="s">
        <v>87</v>
      </c>
      <c r="AY251" s="19" t="s">
        <v>161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85</v>
      </c>
      <c r="BK251" s="218">
        <f>ROUND(I251*H251,2)</f>
        <v>0</v>
      </c>
      <c r="BL251" s="19" t="s">
        <v>168</v>
      </c>
      <c r="BM251" s="217" t="s">
        <v>1282</v>
      </c>
    </row>
    <row r="252" s="2" customFormat="1">
      <c r="A252" s="40"/>
      <c r="B252" s="41"/>
      <c r="C252" s="42"/>
      <c r="D252" s="226" t="s">
        <v>181</v>
      </c>
      <c r="E252" s="42"/>
      <c r="F252" s="257" t="s">
        <v>1283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181</v>
      </c>
      <c r="AU252" s="19" t="s">
        <v>87</v>
      </c>
    </row>
    <row r="253" s="13" customFormat="1">
      <c r="A253" s="13"/>
      <c r="B253" s="224"/>
      <c r="C253" s="225"/>
      <c r="D253" s="226" t="s">
        <v>172</v>
      </c>
      <c r="E253" s="227" t="s">
        <v>21</v>
      </c>
      <c r="F253" s="228" t="s">
        <v>1284</v>
      </c>
      <c r="G253" s="225"/>
      <c r="H253" s="229">
        <v>12.6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172</v>
      </c>
      <c r="AU253" s="235" t="s">
        <v>87</v>
      </c>
      <c r="AV253" s="13" t="s">
        <v>87</v>
      </c>
      <c r="AW253" s="13" t="s">
        <v>38</v>
      </c>
      <c r="AX253" s="13" t="s">
        <v>77</v>
      </c>
      <c r="AY253" s="235" t="s">
        <v>161</v>
      </c>
    </row>
    <row r="254" s="13" customFormat="1">
      <c r="A254" s="13"/>
      <c r="B254" s="224"/>
      <c r="C254" s="225"/>
      <c r="D254" s="226" t="s">
        <v>172</v>
      </c>
      <c r="E254" s="227" t="s">
        <v>21</v>
      </c>
      <c r="F254" s="228" t="s">
        <v>1285</v>
      </c>
      <c r="G254" s="225"/>
      <c r="H254" s="229">
        <v>9.1999999999999993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172</v>
      </c>
      <c r="AU254" s="235" t="s">
        <v>87</v>
      </c>
      <c r="AV254" s="13" t="s">
        <v>87</v>
      </c>
      <c r="AW254" s="13" t="s">
        <v>38</v>
      </c>
      <c r="AX254" s="13" t="s">
        <v>77</v>
      </c>
      <c r="AY254" s="235" t="s">
        <v>161</v>
      </c>
    </row>
    <row r="255" s="14" customFormat="1">
      <c r="A255" s="14"/>
      <c r="B255" s="236"/>
      <c r="C255" s="237"/>
      <c r="D255" s="226" t="s">
        <v>172</v>
      </c>
      <c r="E255" s="238" t="s">
        <v>21</v>
      </c>
      <c r="F255" s="239" t="s">
        <v>175</v>
      </c>
      <c r="G255" s="237"/>
      <c r="H255" s="240">
        <v>21.799999999999997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172</v>
      </c>
      <c r="AU255" s="246" t="s">
        <v>87</v>
      </c>
      <c r="AV255" s="14" t="s">
        <v>168</v>
      </c>
      <c r="AW255" s="14" t="s">
        <v>38</v>
      </c>
      <c r="AX255" s="14" t="s">
        <v>85</v>
      </c>
      <c r="AY255" s="246" t="s">
        <v>161</v>
      </c>
    </row>
    <row r="256" s="2" customFormat="1" ht="24.15" customHeight="1">
      <c r="A256" s="40"/>
      <c r="B256" s="41"/>
      <c r="C256" s="206" t="s">
        <v>433</v>
      </c>
      <c r="D256" s="206" t="s">
        <v>163</v>
      </c>
      <c r="E256" s="207" t="s">
        <v>1286</v>
      </c>
      <c r="F256" s="208" t="s">
        <v>1287</v>
      </c>
      <c r="G256" s="209" t="s">
        <v>232</v>
      </c>
      <c r="H256" s="210">
        <v>4</v>
      </c>
      <c r="I256" s="211"/>
      <c r="J256" s="212">
        <f>ROUND(I256*H256,2)</f>
        <v>0</v>
      </c>
      <c r="K256" s="208" t="s">
        <v>167</v>
      </c>
      <c r="L256" s="46"/>
      <c r="M256" s="213" t="s">
        <v>21</v>
      </c>
      <c r="N256" s="214" t="s">
        <v>48</v>
      </c>
      <c r="O256" s="86"/>
      <c r="P256" s="215">
        <f>O256*H256</f>
        <v>0</v>
      </c>
      <c r="Q256" s="215">
        <v>4.4672000000000002E-05</v>
      </c>
      <c r="R256" s="215">
        <f>Q256*H256</f>
        <v>0.00017868800000000001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168</v>
      </c>
      <c r="AT256" s="217" t="s">
        <v>163</v>
      </c>
      <c r="AU256" s="217" t="s">
        <v>87</v>
      </c>
      <c r="AY256" s="19" t="s">
        <v>161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85</v>
      </c>
      <c r="BK256" s="218">
        <f>ROUND(I256*H256,2)</f>
        <v>0</v>
      </c>
      <c r="BL256" s="19" t="s">
        <v>168</v>
      </c>
      <c r="BM256" s="217" t="s">
        <v>1288</v>
      </c>
    </row>
    <row r="257" s="2" customFormat="1">
      <c r="A257" s="40"/>
      <c r="B257" s="41"/>
      <c r="C257" s="42"/>
      <c r="D257" s="219" t="s">
        <v>170</v>
      </c>
      <c r="E257" s="42"/>
      <c r="F257" s="220" t="s">
        <v>1289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170</v>
      </c>
      <c r="AU257" s="19" t="s">
        <v>87</v>
      </c>
    </row>
    <row r="258" s="13" customFormat="1">
      <c r="A258" s="13"/>
      <c r="B258" s="224"/>
      <c r="C258" s="225"/>
      <c r="D258" s="226" t="s">
        <v>172</v>
      </c>
      <c r="E258" s="227" t="s">
        <v>21</v>
      </c>
      <c r="F258" s="228" t="s">
        <v>1290</v>
      </c>
      <c r="G258" s="225"/>
      <c r="H258" s="229">
        <v>4</v>
      </c>
      <c r="I258" s="230"/>
      <c r="J258" s="225"/>
      <c r="K258" s="225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172</v>
      </c>
      <c r="AU258" s="235" t="s">
        <v>87</v>
      </c>
      <c r="AV258" s="13" t="s">
        <v>87</v>
      </c>
      <c r="AW258" s="13" t="s">
        <v>38</v>
      </c>
      <c r="AX258" s="13" t="s">
        <v>85</v>
      </c>
      <c r="AY258" s="235" t="s">
        <v>161</v>
      </c>
    </row>
    <row r="259" s="2" customFormat="1" ht="21.75" customHeight="1">
      <c r="A259" s="40"/>
      <c r="B259" s="41"/>
      <c r="C259" s="206" t="s">
        <v>443</v>
      </c>
      <c r="D259" s="206" t="s">
        <v>163</v>
      </c>
      <c r="E259" s="207" t="s">
        <v>1291</v>
      </c>
      <c r="F259" s="208" t="s">
        <v>1292</v>
      </c>
      <c r="G259" s="209" t="s">
        <v>232</v>
      </c>
      <c r="H259" s="210">
        <v>4</v>
      </c>
      <c r="I259" s="211"/>
      <c r="J259" s="212">
        <f>ROUND(I259*H259,2)</f>
        <v>0</v>
      </c>
      <c r="K259" s="208" t="s">
        <v>167</v>
      </c>
      <c r="L259" s="46"/>
      <c r="M259" s="213" t="s">
        <v>21</v>
      </c>
      <c r="N259" s="214" t="s">
        <v>48</v>
      </c>
      <c r="O259" s="86"/>
      <c r="P259" s="215">
        <f>O259*H259</f>
        <v>0</v>
      </c>
      <c r="Q259" s="215">
        <v>0.00027999999999999998</v>
      </c>
      <c r="R259" s="215">
        <f>Q259*H259</f>
        <v>0.0011199999999999999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168</v>
      </c>
      <c r="AT259" s="217" t="s">
        <v>163</v>
      </c>
      <c r="AU259" s="217" t="s">
        <v>87</v>
      </c>
      <c r="AY259" s="19" t="s">
        <v>161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85</v>
      </c>
      <c r="BK259" s="218">
        <f>ROUND(I259*H259,2)</f>
        <v>0</v>
      </c>
      <c r="BL259" s="19" t="s">
        <v>168</v>
      </c>
      <c r="BM259" s="217" t="s">
        <v>1293</v>
      </c>
    </row>
    <row r="260" s="2" customFormat="1">
      <c r="A260" s="40"/>
      <c r="B260" s="41"/>
      <c r="C260" s="42"/>
      <c r="D260" s="219" t="s">
        <v>170</v>
      </c>
      <c r="E260" s="42"/>
      <c r="F260" s="220" t="s">
        <v>1294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170</v>
      </c>
      <c r="AU260" s="19" t="s">
        <v>87</v>
      </c>
    </row>
    <row r="261" s="2" customFormat="1" ht="16.5" customHeight="1">
      <c r="A261" s="40"/>
      <c r="B261" s="41"/>
      <c r="C261" s="206" t="s">
        <v>448</v>
      </c>
      <c r="D261" s="206" t="s">
        <v>163</v>
      </c>
      <c r="E261" s="207" t="s">
        <v>1295</v>
      </c>
      <c r="F261" s="208" t="s">
        <v>1296</v>
      </c>
      <c r="G261" s="209" t="s">
        <v>929</v>
      </c>
      <c r="H261" s="210">
        <v>1.21</v>
      </c>
      <c r="I261" s="211"/>
      <c r="J261" s="212">
        <f>ROUND(I261*H261,2)</f>
        <v>0</v>
      </c>
      <c r="K261" s="208" t="s">
        <v>167</v>
      </c>
      <c r="L261" s="46"/>
      <c r="M261" s="213" t="s">
        <v>21</v>
      </c>
      <c r="N261" s="214" t="s">
        <v>48</v>
      </c>
      <c r="O261" s="86"/>
      <c r="P261" s="215">
        <f>O261*H261</f>
        <v>0</v>
      </c>
      <c r="Q261" s="215">
        <v>0.121711072</v>
      </c>
      <c r="R261" s="215">
        <f>Q261*H261</f>
        <v>0.14727039712000001</v>
      </c>
      <c r="S261" s="215">
        <v>2.3999999999999999</v>
      </c>
      <c r="T261" s="216">
        <f>S261*H261</f>
        <v>2.9039999999999999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168</v>
      </c>
      <c r="AT261" s="217" t="s">
        <v>163</v>
      </c>
      <c r="AU261" s="217" t="s">
        <v>87</v>
      </c>
      <c r="AY261" s="19" t="s">
        <v>161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85</v>
      </c>
      <c r="BK261" s="218">
        <f>ROUND(I261*H261,2)</f>
        <v>0</v>
      </c>
      <c r="BL261" s="19" t="s">
        <v>168</v>
      </c>
      <c r="BM261" s="217" t="s">
        <v>1297</v>
      </c>
    </row>
    <row r="262" s="2" customFormat="1">
      <c r="A262" s="40"/>
      <c r="B262" s="41"/>
      <c r="C262" s="42"/>
      <c r="D262" s="219" t="s">
        <v>170</v>
      </c>
      <c r="E262" s="42"/>
      <c r="F262" s="220" t="s">
        <v>1298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170</v>
      </c>
      <c r="AU262" s="19" t="s">
        <v>87</v>
      </c>
    </row>
    <row r="263" s="13" customFormat="1">
      <c r="A263" s="13"/>
      <c r="B263" s="224"/>
      <c r="C263" s="225"/>
      <c r="D263" s="226" t="s">
        <v>172</v>
      </c>
      <c r="E263" s="227" t="s">
        <v>21</v>
      </c>
      <c r="F263" s="228" t="s">
        <v>1299</v>
      </c>
      <c r="G263" s="225"/>
      <c r="H263" s="229">
        <v>1.21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172</v>
      </c>
      <c r="AU263" s="235" t="s">
        <v>87</v>
      </c>
      <c r="AV263" s="13" t="s">
        <v>87</v>
      </c>
      <c r="AW263" s="13" t="s">
        <v>38</v>
      </c>
      <c r="AX263" s="13" t="s">
        <v>85</v>
      </c>
      <c r="AY263" s="235" t="s">
        <v>161</v>
      </c>
    </row>
    <row r="264" s="2" customFormat="1" ht="16.5" customHeight="1">
      <c r="A264" s="40"/>
      <c r="B264" s="41"/>
      <c r="C264" s="206" t="s">
        <v>455</v>
      </c>
      <c r="D264" s="206" t="s">
        <v>163</v>
      </c>
      <c r="E264" s="207" t="s">
        <v>1300</v>
      </c>
      <c r="F264" s="208" t="s">
        <v>1301</v>
      </c>
      <c r="G264" s="209" t="s">
        <v>199</v>
      </c>
      <c r="H264" s="210">
        <v>7.5</v>
      </c>
      <c r="I264" s="211"/>
      <c r="J264" s="212">
        <f>ROUND(I264*H264,2)</f>
        <v>0</v>
      </c>
      <c r="K264" s="208" t="s">
        <v>167</v>
      </c>
      <c r="L264" s="46"/>
      <c r="M264" s="213" t="s">
        <v>21</v>
      </c>
      <c r="N264" s="214" t="s">
        <v>48</v>
      </c>
      <c r="O264" s="86"/>
      <c r="P264" s="215">
        <f>O264*H264</f>
        <v>0</v>
      </c>
      <c r="Q264" s="215">
        <v>8.3599999999999999E-05</v>
      </c>
      <c r="R264" s="215">
        <f>Q264*H264</f>
        <v>0.00062699999999999995</v>
      </c>
      <c r="S264" s="215">
        <v>0.017999999999999999</v>
      </c>
      <c r="T264" s="216">
        <f>S264*H264</f>
        <v>0.13499999999999998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168</v>
      </c>
      <c r="AT264" s="217" t="s">
        <v>163</v>
      </c>
      <c r="AU264" s="217" t="s">
        <v>87</v>
      </c>
      <c r="AY264" s="19" t="s">
        <v>161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85</v>
      </c>
      <c r="BK264" s="218">
        <f>ROUND(I264*H264,2)</f>
        <v>0</v>
      </c>
      <c r="BL264" s="19" t="s">
        <v>168</v>
      </c>
      <c r="BM264" s="217" t="s">
        <v>1302</v>
      </c>
    </row>
    <row r="265" s="2" customFormat="1">
      <c r="A265" s="40"/>
      <c r="B265" s="41"/>
      <c r="C265" s="42"/>
      <c r="D265" s="219" t="s">
        <v>170</v>
      </c>
      <c r="E265" s="42"/>
      <c r="F265" s="220" t="s">
        <v>1303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170</v>
      </c>
      <c r="AU265" s="19" t="s">
        <v>87</v>
      </c>
    </row>
    <row r="266" s="13" customFormat="1">
      <c r="A266" s="13"/>
      <c r="B266" s="224"/>
      <c r="C266" s="225"/>
      <c r="D266" s="226" t="s">
        <v>172</v>
      </c>
      <c r="E266" s="227" t="s">
        <v>21</v>
      </c>
      <c r="F266" s="228" t="s">
        <v>1304</v>
      </c>
      <c r="G266" s="225"/>
      <c r="H266" s="229">
        <v>7.5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172</v>
      </c>
      <c r="AU266" s="235" t="s">
        <v>87</v>
      </c>
      <c r="AV266" s="13" t="s">
        <v>87</v>
      </c>
      <c r="AW266" s="13" t="s">
        <v>38</v>
      </c>
      <c r="AX266" s="13" t="s">
        <v>85</v>
      </c>
      <c r="AY266" s="235" t="s">
        <v>161</v>
      </c>
    </row>
    <row r="267" s="12" customFormat="1" ht="22.8" customHeight="1">
      <c r="A267" s="12"/>
      <c r="B267" s="190"/>
      <c r="C267" s="191"/>
      <c r="D267" s="192" t="s">
        <v>76</v>
      </c>
      <c r="E267" s="204" t="s">
        <v>1119</v>
      </c>
      <c r="F267" s="204" t="s">
        <v>1120</v>
      </c>
      <c r="G267" s="191"/>
      <c r="H267" s="191"/>
      <c r="I267" s="194"/>
      <c r="J267" s="205">
        <f>BK267</f>
        <v>0</v>
      </c>
      <c r="K267" s="191"/>
      <c r="L267" s="196"/>
      <c r="M267" s="197"/>
      <c r="N267" s="198"/>
      <c r="O267" s="198"/>
      <c r="P267" s="199">
        <f>SUM(P268:P284)</f>
        <v>0</v>
      </c>
      <c r="Q267" s="198"/>
      <c r="R267" s="199">
        <f>SUM(R268:R284)</f>
        <v>0</v>
      </c>
      <c r="S267" s="198"/>
      <c r="T267" s="200">
        <f>SUM(T268:T284)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1" t="s">
        <v>85</v>
      </c>
      <c r="AT267" s="202" t="s">
        <v>76</v>
      </c>
      <c r="AU267" s="202" t="s">
        <v>85</v>
      </c>
      <c r="AY267" s="201" t="s">
        <v>161</v>
      </c>
      <c r="BK267" s="203">
        <f>SUM(BK268:BK284)</f>
        <v>0</v>
      </c>
    </row>
    <row r="268" s="2" customFormat="1" ht="16.5" customHeight="1">
      <c r="A268" s="40"/>
      <c r="B268" s="41"/>
      <c r="C268" s="206" t="s">
        <v>461</v>
      </c>
      <c r="D268" s="206" t="s">
        <v>163</v>
      </c>
      <c r="E268" s="207" t="s">
        <v>1121</v>
      </c>
      <c r="F268" s="208" t="s">
        <v>1122</v>
      </c>
      <c r="G268" s="209" t="s">
        <v>166</v>
      </c>
      <c r="H268" s="210">
        <v>208.56</v>
      </c>
      <c r="I268" s="211"/>
      <c r="J268" s="212">
        <f>ROUND(I268*H268,2)</f>
        <v>0</v>
      </c>
      <c r="K268" s="208" t="s">
        <v>21</v>
      </c>
      <c r="L268" s="46"/>
      <c r="M268" s="213" t="s">
        <v>21</v>
      </c>
      <c r="N268" s="214" t="s">
        <v>48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168</v>
      </c>
      <c r="AT268" s="217" t="s">
        <v>163</v>
      </c>
      <c r="AU268" s="217" t="s">
        <v>87</v>
      </c>
      <c r="AY268" s="19" t="s">
        <v>161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85</v>
      </c>
      <c r="BK268" s="218">
        <f>ROUND(I268*H268,2)</f>
        <v>0</v>
      </c>
      <c r="BL268" s="19" t="s">
        <v>168</v>
      </c>
      <c r="BM268" s="217" t="s">
        <v>1305</v>
      </c>
    </row>
    <row r="269" s="13" customFormat="1">
      <c r="A269" s="13"/>
      <c r="B269" s="224"/>
      <c r="C269" s="225"/>
      <c r="D269" s="226" t="s">
        <v>172</v>
      </c>
      <c r="E269" s="227" t="s">
        <v>21</v>
      </c>
      <c r="F269" s="228" t="s">
        <v>1306</v>
      </c>
      <c r="G269" s="225"/>
      <c r="H269" s="229">
        <v>18.280999999999999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172</v>
      </c>
      <c r="AU269" s="235" t="s">
        <v>87</v>
      </c>
      <c r="AV269" s="13" t="s">
        <v>87</v>
      </c>
      <c r="AW269" s="13" t="s">
        <v>38</v>
      </c>
      <c r="AX269" s="13" t="s">
        <v>77</v>
      </c>
      <c r="AY269" s="235" t="s">
        <v>161</v>
      </c>
    </row>
    <row r="270" s="13" customFormat="1">
      <c r="A270" s="13"/>
      <c r="B270" s="224"/>
      <c r="C270" s="225"/>
      <c r="D270" s="226" t="s">
        <v>172</v>
      </c>
      <c r="E270" s="227" t="s">
        <v>21</v>
      </c>
      <c r="F270" s="228" t="s">
        <v>1307</v>
      </c>
      <c r="G270" s="225"/>
      <c r="H270" s="229">
        <v>187.375</v>
      </c>
      <c r="I270" s="230"/>
      <c r="J270" s="225"/>
      <c r="K270" s="225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172</v>
      </c>
      <c r="AU270" s="235" t="s">
        <v>87</v>
      </c>
      <c r="AV270" s="13" t="s">
        <v>87</v>
      </c>
      <c r="AW270" s="13" t="s">
        <v>38</v>
      </c>
      <c r="AX270" s="13" t="s">
        <v>77</v>
      </c>
      <c r="AY270" s="235" t="s">
        <v>161</v>
      </c>
    </row>
    <row r="271" s="13" customFormat="1">
      <c r="A271" s="13"/>
      <c r="B271" s="224"/>
      <c r="C271" s="225"/>
      <c r="D271" s="226" t="s">
        <v>172</v>
      </c>
      <c r="E271" s="227" t="s">
        <v>21</v>
      </c>
      <c r="F271" s="228" t="s">
        <v>1308</v>
      </c>
      <c r="G271" s="225"/>
      <c r="H271" s="229">
        <v>2.9039999999999999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172</v>
      </c>
      <c r="AU271" s="235" t="s">
        <v>87</v>
      </c>
      <c r="AV271" s="13" t="s">
        <v>87</v>
      </c>
      <c r="AW271" s="13" t="s">
        <v>38</v>
      </c>
      <c r="AX271" s="13" t="s">
        <v>77</v>
      </c>
      <c r="AY271" s="235" t="s">
        <v>161</v>
      </c>
    </row>
    <row r="272" s="14" customFormat="1">
      <c r="A272" s="14"/>
      <c r="B272" s="236"/>
      <c r="C272" s="237"/>
      <c r="D272" s="226" t="s">
        <v>172</v>
      </c>
      <c r="E272" s="238" t="s">
        <v>21</v>
      </c>
      <c r="F272" s="239" t="s">
        <v>175</v>
      </c>
      <c r="G272" s="237"/>
      <c r="H272" s="240">
        <v>208.56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172</v>
      </c>
      <c r="AU272" s="246" t="s">
        <v>87</v>
      </c>
      <c r="AV272" s="14" t="s">
        <v>168</v>
      </c>
      <c r="AW272" s="14" t="s">
        <v>38</v>
      </c>
      <c r="AX272" s="14" t="s">
        <v>85</v>
      </c>
      <c r="AY272" s="246" t="s">
        <v>161</v>
      </c>
    </row>
    <row r="273" s="2" customFormat="1" ht="16.5" customHeight="1">
      <c r="A273" s="40"/>
      <c r="B273" s="41"/>
      <c r="C273" s="206" t="s">
        <v>469</v>
      </c>
      <c r="D273" s="206" t="s">
        <v>163</v>
      </c>
      <c r="E273" s="207" t="s">
        <v>1309</v>
      </c>
      <c r="F273" s="208" t="s">
        <v>1310</v>
      </c>
      <c r="G273" s="209" t="s">
        <v>166</v>
      </c>
      <c r="H273" s="210">
        <v>1.254</v>
      </c>
      <c r="I273" s="211"/>
      <c r="J273" s="212">
        <f>ROUND(I273*H273,2)</f>
        <v>0</v>
      </c>
      <c r="K273" s="208" t="s">
        <v>21</v>
      </c>
      <c r="L273" s="46"/>
      <c r="M273" s="213" t="s">
        <v>21</v>
      </c>
      <c r="N273" s="214" t="s">
        <v>48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168</v>
      </c>
      <c r="AT273" s="217" t="s">
        <v>163</v>
      </c>
      <c r="AU273" s="217" t="s">
        <v>87</v>
      </c>
      <c r="AY273" s="19" t="s">
        <v>161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85</v>
      </c>
      <c r="BK273" s="218">
        <f>ROUND(I273*H273,2)</f>
        <v>0</v>
      </c>
      <c r="BL273" s="19" t="s">
        <v>168</v>
      </c>
      <c r="BM273" s="217" t="s">
        <v>1311</v>
      </c>
    </row>
    <row r="274" s="13" customFormat="1">
      <c r="A274" s="13"/>
      <c r="B274" s="224"/>
      <c r="C274" s="225"/>
      <c r="D274" s="226" t="s">
        <v>172</v>
      </c>
      <c r="E274" s="227" t="s">
        <v>21</v>
      </c>
      <c r="F274" s="228" t="s">
        <v>1312</v>
      </c>
      <c r="G274" s="225"/>
      <c r="H274" s="229">
        <v>0.053999999999999999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5" t="s">
        <v>172</v>
      </c>
      <c r="AU274" s="235" t="s">
        <v>87</v>
      </c>
      <c r="AV274" s="13" t="s">
        <v>87</v>
      </c>
      <c r="AW274" s="13" t="s">
        <v>38</v>
      </c>
      <c r="AX274" s="13" t="s">
        <v>77</v>
      </c>
      <c r="AY274" s="235" t="s">
        <v>161</v>
      </c>
    </row>
    <row r="275" s="13" customFormat="1">
      <c r="A275" s="13"/>
      <c r="B275" s="224"/>
      <c r="C275" s="225"/>
      <c r="D275" s="226" t="s">
        <v>172</v>
      </c>
      <c r="E275" s="227" t="s">
        <v>21</v>
      </c>
      <c r="F275" s="228" t="s">
        <v>1313</v>
      </c>
      <c r="G275" s="225"/>
      <c r="H275" s="229">
        <v>1.1000000000000001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172</v>
      </c>
      <c r="AU275" s="235" t="s">
        <v>87</v>
      </c>
      <c r="AV275" s="13" t="s">
        <v>87</v>
      </c>
      <c r="AW275" s="13" t="s">
        <v>38</v>
      </c>
      <c r="AX275" s="13" t="s">
        <v>77</v>
      </c>
      <c r="AY275" s="235" t="s">
        <v>161</v>
      </c>
    </row>
    <row r="276" s="13" customFormat="1">
      <c r="A276" s="13"/>
      <c r="B276" s="224"/>
      <c r="C276" s="225"/>
      <c r="D276" s="226" t="s">
        <v>172</v>
      </c>
      <c r="E276" s="227" t="s">
        <v>21</v>
      </c>
      <c r="F276" s="228" t="s">
        <v>1314</v>
      </c>
      <c r="G276" s="225"/>
      <c r="H276" s="229">
        <v>0.10000000000000001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172</v>
      </c>
      <c r="AU276" s="235" t="s">
        <v>87</v>
      </c>
      <c r="AV276" s="13" t="s">
        <v>87</v>
      </c>
      <c r="AW276" s="13" t="s">
        <v>38</v>
      </c>
      <c r="AX276" s="13" t="s">
        <v>77</v>
      </c>
      <c r="AY276" s="235" t="s">
        <v>161</v>
      </c>
    </row>
    <row r="277" s="14" customFormat="1">
      <c r="A277" s="14"/>
      <c r="B277" s="236"/>
      <c r="C277" s="237"/>
      <c r="D277" s="226" t="s">
        <v>172</v>
      </c>
      <c r="E277" s="238" t="s">
        <v>21</v>
      </c>
      <c r="F277" s="239" t="s">
        <v>175</v>
      </c>
      <c r="G277" s="237"/>
      <c r="H277" s="240">
        <v>1.2540000000000002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172</v>
      </c>
      <c r="AU277" s="246" t="s">
        <v>87</v>
      </c>
      <c r="AV277" s="14" t="s">
        <v>168</v>
      </c>
      <c r="AW277" s="14" t="s">
        <v>38</v>
      </c>
      <c r="AX277" s="14" t="s">
        <v>85</v>
      </c>
      <c r="AY277" s="246" t="s">
        <v>161</v>
      </c>
    </row>
    <row r="278" s="2" customFormat="1" ht="16.5" customHeight="1">
      <c r="A278" s="40"/>
      <c r="B278" s="41"/>
      <c r="C278" s="206" t="s">
        <v>478</v>
      </c>
      <c r="D278" s="206" t="s">
        <v>163</v>
      </c>
      <c r="E278" s="207" t="s">
        <v>1315</v>
      </c>
      <c r="F278" s="208" t="s">
        <v>1316</v>
      </c>
      <c r="G278" s="209" t="s">
        <v>537</v>
      </c>
      <c r="H278" s="210">
        <v>-1254</v>
      </c>
      <c r="I278" s="211"/>
      <c r="J278" s="212">
        <f>ROUND(I278*H278,2)</f>
        <v>0</v>
      </c>
      <c r="K278" s="208" t="s">
        <v>21</v>
      </c>
      <c r="L278" s="46"/>
      <c r="M278" s="213" t="s">
        <v>21</v>
      </c>
      <c r="N278" s="214" t="s">
        <v>48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168</v>
      </c>
      <c r="AT278" s="217" t="s">
        <v>163</v>
      </c>
      <c r="AU278" s="217" t="s">
        <v>87</v>
      </c>
      <c r="AY278" s="19" t="s">
        <v>161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85</v>
      </c>
      <c r="BK278" s="218">
        <f>ROUND(I278*H278,2)</f>
        <v>0</v>
      </c>
      <c r="BL278" s="19" t="s">
        <v>168</v>
      </c>
      <c r="BM278" s="217" t="s">
        <v>1317</v>
      </c>
    </row>
    <row r="279" s="13" customFormat="1">
      <c r="A279" s="13"/>
      <c r="B279" s="224"/>
      <c r="C279" s="225"/>
      <c r="D279" s="226" t="s">
        <v>172</v>
      </c>
      <c r="E279" s="227" t="s">
        <v>21</v>
      </c>
      <c r="F279" s="228" t="s">
        <v>1318</v>
      </c>
      <c r="G279" s="225"/>
      <c r="H279" s="229">
        <v>-54</v>
      </c>
      <c r="I279" s="230"/>
      <c r="J279" s="225"/>
      <c r="K279" s="225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172</v>
      </c>
      <c r="AU279" s="235" t="s">
        <v>87</v>
      </c>
      <c r="AV279" s="13" t="s">
        <v>87</v>
      </c>
      <c r="AW279" s="13" t="s">
        <v>38</v>
      </c>
      <c r="AX279" s="13" t="s">
        <v>77</v>
      </c>
      <c r="AY279" s="235" t="s">
        <v>161</v>
      </c>
    </row>
    <row r="280" s="13" customFormat="1">
      <c r="A280" s="13"/>
      <c r="B280" s="224"/>
      <c r="C280" s="225"/>
      <c r="D280" s="226" t="s">
        <v>172</v>
      </c>
      <c r="E280" s="227" t="s">
        <v>21</v>
      </c>
      <c r="F280" s="228" t="s">
        <v>1319</v>
      </c>
      <c r="G280" s="225"/>
      <c r="H280" s="229">
        <v>-1100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172</v>
      </c>
      <c r="AU280" s="235" t="s">
        <v>87</v>
      </c>
      <c r="AV280" s="13" t="s">
        <v>87</v>
      </c>
      <c r="AW280" s="13" t="s">
        <v>38</v>
      </c>
      <c r="AX280" s="13" t="s">
        <v>77</v>
      </c>
      <c r="AY280" s="235" t="s">
        <v>161</v>
      </c>
    </row>
    <row r="281" s="13" customFormat="1">
      <c r="A281" s="13"/>
      <c r="B281" s="224"/>
      <c r="C281" s="225"/>
      <c r="D281" s="226" t="s">
        <v>172</v>
      </c>
      <c r="E281" s="227" t="s">
        <v>21</v>
      </c>
      <c r="F281" s="228" t="s">
        <v>1320</v>
      </c>
      <c r="G281" s="225"/>
      <c r="H281" s="229">
        <v>-100</v>
      </c>
      <c r="I281" s="230"/>
      <c r="J281" s="225"/>
      <c r="K281" s="225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172</v>
      </c>
      <c r="AU281" s="235" t="s">
        <v>87</v>
      </c>
      <c r="AV281" s="13" t="s">
        <v>87</v>
      </c>
      <c r="AW281" s="13" t="s">
        <v>38</v>
      </c>
      <c r="AX281" s="13" t="s">
        <v>77</v>
      </c>
      <c r="AY281" s="235" t="s">
        <v>161</v>
      </c>
    </row>
    <row r="282" s="14" customFormat="1">
      <c r="A282" s="14"/>
      <c r="B282" s="236"/>
      <c r="C282" s="237"/>
      <c r="D282" s="226" t="s">
        <v>172</v>
      </c>
      <c r="E282" s="238" t="s">
        <v>21</v>
      </c>
      <c r="F282" s="239" t="s">
        <v>175</v>
      </c>
      <c r="G282" s="237"/>
      <c r="H282" s="240">
        <v>-1254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172</v>
      </c>
      <c r="AU282" s="246" t="s">
        <v>87</v>
      </c>
      <c r="AV282" s="14" t="s">
        <v>168</v>
      </c>
      <c r="AW282" s="14" t="s">
        <v>38</v>
      </c>
      <c r="AX282" s="14" t="s">
        <v>85</v>
      </c>
      <c r="AY282" s="246" t="s">
        <v>161</v>
      </c>
    </row>
    <row r="283" s="2" customFormat="1" ht="21.75" customHeight="1">
      <c r="A283" s="40"/>
      <c r="B283" s="41"/>
      <c r="C283" s="206" t="s">
        <v>485</v>
      </c>
      <c r="D283" s="206" t="s">
        <v>163</v>
      </c>
      <c r="E283" s="207" t="s">
        <v>1126</v>
      </c>
      <c r="F283" s="208" t="s">
        <v>1127</v>
      </c>
      <c r="G283" s="209" t="s">
        <v>166</v>
      </c>
      <c r="H283" s="210">
        <v>0.88800000000000001</v>
      </c>
      <c r="I283" s="211"/>
      <c r="J283" s="212">
        <f>ROUND(I283*H283,2)</f>
        <v>0</v>
      </c>
      <c r="K283" s="208" t="s">
        <v>21</v>
      </c>
      <c r="L283" s="46"/>
      <c r="M283" s="213" t="s">
        <v>21</v>
      </c>
      <c r="N283" s="214" t="s">
        <v>48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168</v>
      </c>
      <c r="AT283" s="217" t="s">
        <v>163</v>
      </c>
      <c r="AU283" s="217" t="s">
        <v>87</v>
      </c>
      <c r="AY283" s="19" t="s">
        <v>161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85</v>
      </c>
      <c r="BK283" s="218">
        <f>ROUND(I283*H283,2)</f>
        <v>0</v>
      </c>
      <c r="BL283" s="19" t="s">
        <v>168</v>
      </c>
      <c r="BM283" s="217" t="s">
        <v>1321</v>
      </c>
    </row>
    <row r="284" s="13" customFormat="1">
      <c r="A284" s="13"/>
      <c r="B284" s="224"/>
      <c r="C284" s="225"/>
      <c r="D284" s="226" t="s">
        <v>172</v>
      </c>
      <c r="E284" s="227" t="s">
        <v>21</v>
      </c>
      <c r="F284" s="228" t="s">
        <v>1322</v>
      </c>
      <c r="G284" s="225"/>
      <c r="H284" s="229">
        <v>0.88800000000000001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172</v>
      </c>
      <c r="AU284" s="235" t="s">
        <v>87</v>
      </c>
      <c r="AV284" s="13" t="s">
        <v>87</v>
      </c>
      <c r="AW284" s="13" t="s">
        <v>38</v>
      </c>
      <c r="AX284" s="13" t="s">
        <v>85</v>
      </c>
      <c r="AY284" s="235" t="s">
        <v>161</v>
      </c>
    </row>
    <row r="285" s="12" customFormat="1" ht="22.8" customHeight="1">
      <c r="A285" s="12"/>
      <c r="B285" s="190"/>
      <c r="C285" s="191"/>
      <c r="D285" s="192" t="s">
        <v>76</v>
      </c>
      <c r="E285" s="204" t="s">
        <v>467</v>
      </c>
      <c r="F285" s="204" t="s">
        <v>468</v>
      </c>
      <c r="G285" s="191"/>
      <c r="H285" s="191"/>
      <c r="I285" s="194"/>
      <c r="J285" s="205">
        <f>BK285</f>
        <v>0</v>
      </c>
      <c r="K285" s="191"/>
      <c r="L285" s="196"/>
      <c r="M285" s="197"/>
      <c r="N285" s="198"/>
      <c r="O285" s="198"/>
      <c r="P285" s="199">
        <f>SUM(P286:P287)</f>
        <v>0</v>
      </c>
      <c r="Q285" s="198"/>
      <c r="R285" s="199">
        <f>SUM(R286:R287)</f>
        <v>0</v>
      </c>
      <c r="S285" s="198"/>
      <c r="T285" s="200">
        <f>SUM(T286:T287)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1" t="s">
        <v>85</v>
      </c>
      <c r="AT285" s="202" t="s">
        <v>76</v>
      </c>
      <c r="AU285" s="202" t="s">
        <v>85</v>
      </c>
      <c r="AY285" s="201" t="s">
        <v>161</v>
      </c>
      <c r="BK285" s="203">
        <f>SUM(BK286:BK287)</f>
        <v>0</v>
      </c>
    </row>
    <row r="286" s="2" customFormat="1" ht="16.5" customHeight="1">
      <c r="A286" s="40"/>
      <c r="B286" s="41"/>
      <c r="C286" s="206" t="s">
        <v>489</v>
      </c>
      <c r="D286" s="206" t="s">
        <v>163</v>
      </c>
      <c r="E286" s="207" t="s">
        <v>470</v>
      </c>
      <c r="F286" s="208" t="s">
        <v>471</v>
      </c>
      <c r="G286" s="209" t="s">
        <v>166</v>
      </c>
      <c r="H286" s="210">
        <v>241.21100000000001</v>
      </c>
      <c r="I286" s="211"/>
      <c r="J286" s="212">
        <f>ROUND(I286*H286,2)</f>
        <v>0</v>
      </c>
      <c r="K286" s="208" t="s">
        <v>167</v>
      </c>
      <c r="L286" s="46"/>
      <c r="M286" s="213" t="s">
        <v>21</v>
      </c>
      <c r="N286" s="214" t="s">
        <v>48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168</v>
      </c>
      <c r="AT286" s="217" t="s">
        <v>163</v>
      </c>
      <c r="AU286" s="217" t="s">
        <v>87</v>
      </c>
      <c r="AY286" s="19" t="s">
        <v>161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85</v>
      </c>
      <c r="BK286" s="218">
        <f>ROUND(I286*H286,2)</f>
        <v>0</v>
      </c>
      <c r="BL286" s="19" t="s">
        <v>168</v>
      </c>
      <c r="BM286" s="217" t="s">
        <v>1323</v>
      </c>
    </row>
    <row r="287" s="2" customFormat="1">
      <c r="A287" s="40"/>
      <c r="B287" s="41"/>
      <c r="C287" s="42"/>
      <c r="D287" s="219" t="s">
        <v>170</v>
      </c>
      <c r="E287" s="42"/>
      <c r="F287" s="220" t="s">
        <v>473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170</v>
      </c>
      <c r="AU287" s="19" t="s">
        <v>87</v>
      </c>
    </row>
    <row r="288" s="12" customFormat="1" ht="25.92" customHeight="1">
      <c r="A288" s="12"/>
      <c r="B288" s="190"/>
      <c r="C288" s="191"/>
      <c r="D288" s="192" t="s">
        <v>76</v>
      </c>
      <c r="E288" s="193" t="s">
        <v>474</v>
      </c>
      <c r="F288" s="193" t="s">
        <v>475</v>
      </c>
      <c r="G288" s="191"/>
      <c r="H288" s="191"/>
      <c r="I288" s="194"/>
      <c r="J288" s="195">
        <f>BK288</f>
        <v>0</v>
      </c>
      <c r="K288" s="191"/>
      <c r="L288" s="196"/>
      <c r="M288" s="197"/>
      <c r="N288" s="198"/>
      <c r="O288" s="198"/>
      <c r="P288" s="199">
        <f>P289</f>
        <v>0</v>
      </c>
      <c r="Q288" s="198"/>
      <c r="R288" s="199">
        <f>R289</f>
        <v>1.011445275</v>
      </c>
      <c r="S288" s="198"/>
      <c r="T288" s="200">
        <f>T289</f>
        <v>1.4099999999999999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1" t="s">
        <v>87</v>
      </c>
      <c r="AT288" s="202" t="s">
        <v>76</v>
      </c>
      <c r="AU288" s="202" t="s">
        <v>77</v>
      </c>
      <c r="AY288" s="201" t="s">
        <v>161</v>
      </c>
      <c r="BK288" s="203">
        <f>BK289</f>
        <v>0</v>
      </c>
    </row>
    <row r="289" s="12" customFormat="1" ht="22.8" customHeight="1">
      <c r="A289" s="12"/>
      <c r="B289" s="190"/>
      <c r="C289" s="191"/>
      <c r="D289" s="192" t="s">
        <v>76</v>
      </c>
      <c r="E289" s="204" t="s">
        <v>517</v>
      </c>
      <c r="F289" s="204" t="s">
        <v>518</v>
      </c>
      <c r="G289" s="191"/>
      <c r="H289" s="191"/>
      <c r="I289" s="194"/>
      <c r="J289" s="205">
        <f>BK289</f>
        <v>0</v>
      </c>
      <c r="K289" s="191"/>
      <c r="L289" s="196"/>
      <c r="M289" s="197"/>
      <c r="N289" s="198"/>
      <c r="O289" s="198"/>
      <c r="P289" s="199">
        <f>SUM(P290:P326)</f>
        <v>0</v>
      </c>
      <c r="Q289" s="198"/>
      <c r="R289" s="199">
        <f>SUM(R290:R326)</f>
        <v>1.011445275</v>
      </c>
      <c r="S289" s="198"/>
      <c r="T289" s="200">
        <f>SUM(T290:T326)</f>
        <v>1.4099999999999999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1" t="s">
        <v>87</v>
      </c>
      <c r="AT289" s="202" t="s">
        <v>76</v>
      </c>
      <c r="AU289" s="202" t="s">
        <v>85</v>
      </c>
      <c r="AY289" s="201" t="s">
        <v>161</v>
      </c>
      <c r="BK289" s="203">
        <f>SUM(BK290:BK326)</f>
        <v>0</v>
      </c>
    </row>
    <row r="290" s="2" customFormat="1" ht="16.5" customHeight="1">
      <c r="A290" s="40"/>
      <c r="B290" s="41"/>
      <c r="C290" s="206" t="s">
        <v>495</v>
      </c>
      <c r="D290" s="206" t="s">
        <v>163</v>
      </c>
      <c r="E290" s="207" t="s">
        <v>1324</v>
      </c>
      <c r="F290" s="208" t="s">
        <v>1325</v>
      </c>
      <c r="G290" s="209" t="s">
        <v>537</v>
      </c>
      <c r="H290" s="210">
        <v>192</v>
      </c>
      <c r="I290" s="211"/>
      <c r="J290" s="212">
        <f>ROUND(I290*H290,2)</f>
        <v>0</v>
      </c>
      <c r="K290" s="208" t="s">
        <v>200</v>
      </c>
      <c r="L290" s="46"/>
      <c r="M290" s="213" t="s">
        <v>21</v>
      </c>
      <c r="N290" s="214" t="s">
        <v>48</v>
      </c>
      <c r="O290" s="86"/>
      <c r="P290" s="215">
        <f>O290*H290</f>
        <v>0</v>
      </c>
      <c r="Q290" s="215">
        <v>5.0000000000000002E-05</v>
      </c>
      <c r="R290" s="215">
        <f>Q290*H290</f>
        <v>0.0096000000000000009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266</v>
      </c>
      <c r="AT290" s="217" t="s">
        <v>163</v>
      </c>
      <c r="AU290" s="217" t="s">
        <v>87</v>
      </c>
      <c r="AY290" s="19" t="s">
        <v>161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85</v>
      </c>
      <c r="BK290" s="218">
        <f>ROUND(I290*H290,2)</f>
        <v>0</v>
      </c>
      <c r="BL290" s="19" t="s">
        <v>266</v>
      </c>
      <c r="BM290" s="217" t="s">
        <v>1326</v>
      </c>
    </row>
    <row r="291" s="2" customFormat="1">
      <c r="A291" s="40"/>
      <c r="B291" s="41"/>
      <c r="C291" s="42"/>
      <c r="D291" s="219" t="s">
        <v>170</v>
      </c>
      <c r="E291" s="42"/>
      <c r="F291" s="220" t="s">
        <v>1327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170</v>
      </c>
      <c r="AU291" s="19" t="s">
        <v>87</v>
      </c>
    </row>
    <row r="292" s="13" customFormat="1">
      <c r="A292" s="13"/>
      <c r="B292" s="224"/>
      <c r="C292" s="225"/>
      <c r="D292" s="226" t="s">
        <v>172</v>
      </c>
      <c r="E292" s="227" t="s">
        <v>21</v>
      </c>
      <c r="F292" s="228" t="s">
        <v>1328</v>
      </c>
      <c r="G292" s="225"/>
      <c r="H292" s="229">
        <v>192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172</v>
      </c>
      <c r="AU292" s="235" t="s">
        <v>87</v>
      </c>
      <c r="AV292" s="13" t="s">
        <v>87</v>
      </c>
      <c r="AW292" s="13" t="s">
        <v>38</v>
      </c>
      <c r="AX292" s="13" t="s">
        <v>85</v>
      </c>
      <c r="AY292" s="235" t="s">
        <v>161</v>
      </c>
    </row>
    <row r="293" s="2" customFormat="1" ht="16.5" customHeight="1">
      <c r="A293" s="40"/>
      <c r="B293" s="41"/>
      <c r="C293" s="247" t="s">
        <v>501</v>
      </c>
      <c r="D293" s="247" t="s">
        <v>176</v>
      </c>
      <c r="E293" s="248" t="s">
        <v>1329</v>
      </c>
      <c r="F293" s="249" t="s">
        <v>1330</v>
      </c>
      <c r="G293" s="250" t="s">
        <v>232</v>
      </c>
      <c r="H293" s="251">
        <v>5</v>
      </c>
      <c r="I293" s="252"/>
      <c r="J293" s="253">
        <f>ROUND(I293*H293,2)</f>
        <v>0</v>
      </c>
      <c r="K293" s="249" t="s">
        <v>167</v>
      </c>
      <c r="L293" s="254"/>
      <c r="M293" s="255" t="s">
        <v>21</v>
      </c>
      <c r="N293" s="256" t="s">
        <v>48</v>
      </c>
      <c r="O293" s="86"/>
      <c r="P293" s="215">
        <f>O293*H293</f>
        <v>0</v>
      </c>
      <c r="Q293" s="215">
        <v>0.038399999999999997</v>
      </c>
      <c r="R293" s="215">
        <f>Q293*H293</f>
        <v>0.19199999999999998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351</v>
      </c>
      <c r="AT293" s="217" t="s">
        <v>176</v>
      </c>
      <c r="AU293" s="217" t="s">
        <v>87</v>
      </c>
      <c r="AY293" s="19" t="s">
        <v>161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85</v>
      </c>
      <c r="BK293" s="218">
        <f>ROUND(I293*H293,2)</f>
        <v>0</v>
      </c>
      <c r="BL293" s="19" t="s">
        <v>266</v>
      </c>
      <c r="BM293" s="217" t="s">
        <v>1331</v>
      </c>
    </row>
    <row r="294" s="13" customFormat="1">
      <c r="A294" s="13"/>
      <c r="B294" s="224"/>
      <c r="C294" s="225"/>
      <c r="D294" s="226" t="s">
        <v>172</v>
      </c>
      <c r="E294" s="227" t="s">
        <v>21</v>
      </c>
      <c r="F294" s="228" t="s">
        <v>1332</v>
      </c>
      <c r="G294" s="225"/>
      <c r="H294" s="229">
        <v>5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172</v>
      </c>
      <c r="AU294" s="235" t="s">
        <v>87</v>
      </c>
      <c r="AV294" s="13" t="s">
        <v>87</v>
      </c>
      <c r="AW294" s="13" t="s">
        <v>38</v>
      </c>
      <c r="AX294" s="13" t="s">
        <v>85</v>
      </c>
      <c r="AY294" s="235" t="s">
        <v>161</v>
      </c>
    </row>
    <row r="295" s="2" customFormat="1" ht="24.15" customHeight="1">
      <c r="A295" s="40"/>
      <c r="B295" s="41"/>
      <c r="C295" s="206" t="s">
        <v>506</v>
      </c>
      <c r="D295" s="206" t="s">
        <v>163</v>
      </c>
      <c r="E295" s="207" t="s">
        <v>1333</v>
      </c>
      <c r="F295" s="208" t="s">
        <v>1334</v>
      </c>
      <c r="G295" s="209" t="s">
        <v>199</v>
      </c>
      <c r="H295" s="210">
        <v>1.2</v>
      </c>
      <c r="I295" s="211"/>
      <c r="J295" s="212">
        <f>ROUND(I295*H295,2)</f>
        <v>0</v>
      </c>
      <c r="K295" s="208" t="s">
        <v>167</v>
      </c>
      <c r="L295" s="46"/>
      <c r="M295" s="213" t="s">
        <v>21</v>
      </c>
      <c r="N295" s="214" t="s">
        <v>48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266</v>
      </c>
      <c r="AT295" s="217" t="s">
        <v>163</v>
      </c>
      <c r="AU295" s="217" t="s">
        <v>87</v>
      </c>
      <c r="AY295" s="19" t="s">
        <v>161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85</v>
      </c>
      <c r="BK295" s="218">
        <f>ROUND(I295*H295,2)</f>
        <v>0</v>
      </c>
      <c r="BL295" s="19" t="s">
        <v>266</v>
      </c>
      <c r="BM295" s="217" t="s">
        <v>1335</v>
      </c>
    </row>
    <row r="296" s="2" customFormat="1">
      <c r="A296" s="40"/>
      <c r="B296" s="41"/>
      <c r="C296" s="42"/>
      <c r="D296" s="219" t="s">
        <v>170</v>
      </c>
      <c r="E296" s="42"/>
      <c r="F296" s="220" t="s">
        <v>1336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170</v>
      </c>
      <c r="AU296" s="19" t="s">
        <v>87</v>
      </c>
    </row>
    <row r="297" s="13" customFormat="1">
      <c r="A297" s="13"/>
      <c r="B297" s="224"/>
      <c r="C297" s="225"/>
      <c r="D297" s="226" t="s">
        <v>172</v>
      </c>
      <c r="E297" s="227" t="s">
        <v>21</v>
      </c>
      <c r="F297" s="228" t="s">
        <v>1337</v>
      </c>
      <c r="G297" s="225"/>
      <c r="H297" s="229">
        <v>1.2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172</v>
      </c>
      <c r="AU297" s="235" t="s">
        <v>87</v>
      </c>
      <c r="AV297" s="13" t="s">
        <v>87</v>
      </c>
      <c r="AW297" s="13" t="s">
        <v>38</v>
      </c>
      <c r="AX297" s="13" t="s">
        <v>85</v>
      </c>
      <c r="AY297" s="235" t="s">
        <v>161</v>
      </c>
    </row>
    <row r="298" s="2" customFormat="1" ht="16.5" customHeight="1">
      <c r="A298" s="40"/>
      <c r="B298" s="41"/>
      <c r="C298" s="206" t="s">
        <v>512</v>
      </c>
      <c r="D298" s="206" t="s">
        <v>163</v>
      </c>
      <c r="E298" s="207" t="s">
        <v>1338</v>
      </c>
      <c r="F298" s="208" t="s">
        <v>1339</v>
      </c>
      <c r="G298" s="209" t="s">
        <v>537</v>
      </c>
      <c r="H298" s="210">
        <v>210</v>
      </c>
      <c r="I298" s="211"/>
      <c r="J298" s="212">
        <f>ROUND(I298*H298,2)</f>
        <v>0</v>
      </c>
      <c r="K298" s="208" t="s">
        <v>167</v>
      </c>
      <c r="L298" s="46"/>
      <c r="M298" s="213" t="s">
        <v>21</v>
      </c>
      <c r="N298" s="214" t="s">
        <v>48</v>
      </c>
      <c r="O298" s="86"/>
      <c r="P298" s="215">
        <f>O298*H298</f>
        <v>0</v>
      </c>
      <c r="Q298" s="215">
        <v>5.1262499999999999E-05</v>
      </c>
      <c r="R298" s="215">
        <f>Q298*H298</f>
        <v>0.010765125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266</v>
      </c>
      <c r="AT298" s="217" t="s">
        <v>163</v>
      </c>
      <c r="AU298" s="217" t="s">
        <v>87</v>
      </c>
      <c r="AY298" s="19" t="s">
        <v>161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85</v>
      </c>
      <c r="BK298" s="218">
        <f>ROUND(I298*H298,2)</f>
        <v>0</v>
      </c>
      <c r="BL298" s="19" t="s">
        <v>266</v>
      </c>
      <c r="BM298" s="217" t="s">
        <v>1340</v>
      </c>
    </row>
    <row r="299" s="2" customFormat="1">
      <c r="A299" s="40"/>
      <c r="B299" s="41"/>
      <c r="C299" s="42"/>
      <c r="D299" s="219" t="s">
        <v>170</v>
      </c>
      <c r="E299" s="42"/>
      <c r="F299" s="220" t="s">
        <v>1341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170</v>
      </c>
      <c r="AU299" s="19" t="s">
        <v>87</v>
      </c>
    </row>
    <row r="300" s="13" customFormat="1">
      <c r="A300" s="13"/>
      <c r="B300" s="224"/>
      <c r="C300" s="225"/>
      <c r="D300" s="226" t="s">
        <v>172</v>
      </c>
      <c r="E300" s="227" t="s">
        <v>21</v>
      </c>
      <c r="F300" s="228" t="s">
        <v>1342</v>
      </c>
      <c r="G300" s="225"/>
      <c r="H300" s="229">
        <v>210</v>
      </c>
      <c r="I300" s="230"/>
      <c r="J300" s="225"/>
      <c r="K300" s="225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172</v>
      </c>
      <c r="AU300" s="235" t="s">
        <v>87</v>
      </c>
      <c r="AV300" s="13" t="s">
        <v>87</v>
      </c>
      <c r="AW300" s="13" t="s">
        <v>38</v>
      </c>
      <c r="AX300" s="13" t="s">
        <v>85</v>
      </c>
      <c r="AY300" s="235" t="s">
        <v>161</v>
      </c>
    </row>
    <row r="301" s="2" customFormat="1" ht="16.5" customHeight="1">
      <c r="A301" s="40"/>
      <c r="B301" s="41"/>
      <c r="C301" s="206" t="s">
        <v>519</v>
      </c>
      <c r="D301" s="206" t="s">
        <v>163</v>
      </c>
      <c r="E301" s="207" t="s">
        <v>553</v>
      </c>
      <c r="F301" s="208" t="s">
        <v>554</v>
      </c>
      <c r="G301" s="209" t="s">
        <v>537</v>
      </c>
      <c r="H301" s="210">
        <v>762</v>
      </c>
      <c r="I301" s="211"/>
      <c r="J301" s="212">
        <f>ROUND(I301*H301,2)</f>
        <v>0</v>
      </c>
      <c r="K301" s="208" t="s">
        <v>167</v>
      </c>
      <c r="L301" s="46"/>
      <c r="M301" s="213" t="s">
        <v>21</v>
      </c>
      <c r="N301" s="214" t="s">
        <v>48</v>
      </c>
      <c r="O301" s="86"/>
      <c r="P301" s="215">
        <f>O301*H301</f>
        <v>0</v>
      </c>
      <c r="Q301" s="215">
        <v>4.8374999999999997E-05</v>
      </c>
      <c r="R301" s="215">
        <f>Q301*H301</f>
        <v>0.036861749999999999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266</v>
      </c>
      <c r="AT301" s="217" t="s">
        <v>163</v>
      </c>
      <c r="AU301" s="217" t="s">
        <v>87</v>
      </c>
      <c r="AY301" s="19" t="s">
        <v>161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85</v>
      </c>
      <c r="BK301" s="218">
        <f>ROUND(I301*H301,2)</f>
        <v>0</v>
      </c>
      <c r="BL301" s="19" t="s">
        <v>266</v>
      </c>
      <c r="BM301" s="217" t="s">
        <v>1343</v>
      </c>
    </row>
    <row r="302" s="2" customFormat="1">
      <c r="A302" s="40"/>
      <c r="B302" s="41"/>
      <c r="C302" s="42"/>
      <c r="D302" s="219" t="s">
        <v>170</v>
      </c>
      <c r="E302" s="42"/>
      <c r="F302" s="220" t="s">
        <v>556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170</v>
      </c>
      <c r="AU302" s="19" t="s">
        <v>87</v>
      </c>
    </row>
    <row r="303" s="13" customFormat="1">
      <c r="A303" s="13"/>
      <c r="B303" s="224"/>
      <c r="C303" s="225"/>
      <c r="D303" s="226" t="s">
        <v>172</v>
      </c>
      <c r="E303" s="227" t="s">
        <v>21</v>
      </c>
      <c r="F303" s="228" t="s">
        <v>1344</v>
      </c>
      <c r="G303" s="225"/>
      <c r="H303" s="229">
        <v>330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172</v>
      </c>
      <c r="AU303" s="235" t="s">
        <v>87</v>
      </c>
      <c r="AV303" s="13" t="s">
        <v>87</v>
      </c>
      <c r="AW303" s="13" t="s">
        <v>38</v>
      </c>
      <c r="AX303" s="13" t="s">
        <v>77</v>
      </c>
      <c r="AY303" s="235" t="s">
        <v>161</v>
      </c>
    </row>
    <row r="304" s="13" customFormat="1">
      <c r="A304" s="13"/>
      <c r="B304" s="224"/>
      <c r="C304" s="225"/>
      <c r="D304" s="226" t="s">
        <v>172</v>
      </c>
      <c r="E304" s="227" t="s">
        <v>21</v>
      </c>
      <c r="F304" s="228" t="s">
        <v>1345</v>
      </c>
      <c r="G304" s="225"/>
      <c r="H304" s="229">
        <v>432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172</v>
      </c>
      <c r="AU304" s="235" t="s">
        <v>87</v>
      </c>
      <c r="AV304" s="13" t="s">
        <v>87</v>
      </c>
      <c r="AW304" s="13" t="s">
        <v>38</v>
      </c>
      <c r="AX304" s="13" t="s">
        <v>77</v>
      </c>
      <c r="AY304" s="235" t="s">
        <v>161</v>
      </c>
    </row>
    <row r="305" s="14" customFormat="1">
      <c r="A305" s="14"/>
      <c r="B305" s="236"/>
      <c r="C305" s="237"/>
      <c r="D305" s="226" t="s">
        <v>172</v>
      </c>
      <c r="E305" s="238" t="s">
        <v>21</v>
      </c>
      <c r="F305" s="239" t="s">
        <v>175</v>
      </c>
      <c r="G305" s="237"/>
      <c r="H305" s="240">
        <v>762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172</v>
      </c>
      <c r="AU305" s="246" t="s">
        <v>87</v>
      </c>
      <c r="AV305" s="14" t="s">
        <v>168</v>
      </c>
      <c r="AW305" s="14" t="s">
        <v>38</v>
      </c>
      <c r="AX305" s="14" t="s">
        <v>85</v>
      </c>
      <c r="AY305" s="246" t="s">
        <v>161</v>
      </c>
    </row>
    <row r="306" s="2" customFormat="1" ht="16.5" customHeight="1">
      <c r="A306" s="40"/>
      <c r="B306" s="41"/>
      <c r="C306" s="247" t="s">
        <v>525</v>
      </c>
      <c r="D306" s="247" t="s">
        <v>176</v>
      </c>
      <c r="E306" s="248" t="s">
        <v>1346</v>
      </c>
      <c r="F306" s="249" t="s">
        <v>1347</v>
      </c>
      <c r="G306" s="250" t="s">
        <v>537</v>
      </c>
      <c r="H306" s="251">
        <v>762</v>
      </c>
      <c r="I306" s="252"/>
      <c r="J306" s="253">
        <f>ROUND(I306*H306,2)</f>
        <v>0</v>
      </c>
      <c r="K306" s="249" t="s">
        <v>21</v>
      </c>
      <c r="L306" s="254"/>
      <c r="M306" s="255" t="s">
        <v>21</v>
      </c>
      <c r="N306" s="256" t="s">
        <v>48</v>
      </c>
      <c r="O306" s="86"/>
      <c r="P306" s="215">
        <f>O306*H306</f>
        <v>0</v>
      </c>
      <c r="Q306" s="215">
        <v>0.001</v>
      </c>
      <c r="R306" s="215">
        <f>Q306*H306</f>
        <v>0.76200000000000001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179</v>
      </c>
      <c r="AT306" s="217" t="s">
        <v>176</v>
      </c>
      <c r="AU306" s="217" t="s">
        <v>87</v>
      </c>
      <c r="AY306" s="19" t="s">
        <v>161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85</v>
      </c>
      <c r="BK306" s="218">
        <f>ROUND(I306*H306,2)</f>
        <v>0</v>
      </c>
      <c r="BL306" s="19" t="s">
        <v>168</v>
      </c>
      <c r="BM306" s="217" t="s">
        <v>1348</v>
      </c>
    </row>
    <row r="307" s="13" customFormat="1">
      <c r="A307" s="13"/>
      <c r="B307" s="224"/>
      <c r="C307" s="225"/>
      <c r="D307" s="226" t="s">
        <v>172</v>
      </c>
      <c r="E307" s="227" t="s">
        <v>21</v>
      </c>
      <c r="F307" s="228" t="s">
        <v>1344</v>
      </c>
      <c r="G307" s="225"/>
      <c r="H307" s="229">
        <v>330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172</v>
      </c>
      <c r="AU307" s="235" t="s">
        <v>87</v>
      </c>
      <c r="AV307" s="13" t="s">
        <v>87</v>
      </c>
      <c r="AW307" s="13" t="s">
        <v>38</v>
      </c>
      <c r="AX307" s="13" t="s">
        <v>77</v>
      </c>
      <c r="AY307" s="235" t="s">
        <v>161</v>
      </c>
    </row>
    <row r="308" s="13" customFormat="1">
      <c r="A308" s="13"/>
      <c r="B308" s="224"/>
      <c r="C308" s="225"/>
      <c r="D308" s="226" t="s">
        <v>172</v>
      </c>
      <c r="E308" s="227" t="s">
        <v>21</v>
      </c>
      <c r="F308" s="228" t="s">
        <v>1345</v>
      </c>
      <c r="G308" s="225"/>
      <c r="H308" s="229">
        <v>432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172</v>
      </c>
      <c r="AU308" s="235" t="s">
        <v>87</v>
      </c>
      <c r="AV308" s="13" t="s">
        <v>87</v>
      </c>
      <c r="AW308" s="13" t="s">
        <v>38</v>
      </c>
      <c r="AX308" s="13" t="s">
        <v>77</v>
      </c>
      <c r="AY308" s="235" t="s">
        <v>161</v>
      </c>
    </row>
    <row r="309" s="14" customFormat="1">
      <c r="A309" s="14"/>
      <c r="B309" s="236"/>
      <c r="C309" s="237"/>
      <c r="D309" s="226" t="s">
        <v>172</v>
      </c>
      <c r="E309" s="238" t="s">
        <v>21</v>
      </c>
      <c r="F309" s="239" t="s">
        <v>175</v>
      </c>
      <c r="G309" s="237"/>
      <c r="H309" s="240">
        <v>762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172</v>
      </c>
      <c r="AU309" s="246" t="s">
        <v>87</v>
      </c>
      <c r="AV309" s="14" t="s">
        <v>168</v>
      </c>
      <c r="AW309" s="14" t="s">
        <v>38</v>
      </c>
      <c r="AX309" s="14" t="s">
        <v>85</v>
      </c>
      <c r="AY309" s="246" t="s">
        <v>161</v>
      </c>
    </row>
    <row r="310" s="2" customFormat="1" ht="24.15" customHeight="1">
      <c r="A310" s="40"/>
      <c r="B310" s="41"/>
      <c r="C310" s="247" t="s">
        <v>529</v>
      </c>
      <c r="D310" s="247" t="s">
        <v>176</v>
      </c>
      <c r="E310" s="248" t="s">
        <v>1349</v>
      </c>
      <c r="F310" s="249" t="s">
        <v>1350</v>
      </c>
      <c r="G310" s="250" t="s">
        <v>1351</v>
      </c>
      <c r="H310" s="251">
        <v>0.040000000000000001</v>
      </c>
      <c r="I310" s="252"/>
      <c r="J310" s="253">
        <f>ROUND(I310*H310,2)</f>
        <v>0</v>
      </c>
      <c r="K310" s="249" t="s">
        <v>200</v>
      </c>
      <c r="L310" s="254"/>
      <c r="M310" s="255" t="s">
        <v>21</v>
      </c>
      <c r="N310" s="256" t="s">
        <v>48</v>
      </c>
      <c r="O310" s="86"/>
      <c r="P310" s="215">
        <f>O310*H310</f>
        <v>0</v>
      </c>
      <c r="Q310" s="215">
        <v>0.0033300000000000001</v>
      </c>
      <c r="R310" s="215">
        <f>Q310*H310</f>
        <v>0.00013320000000000001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179</v>
      </c>
      <c r="AT310" s="217" t="s">
        <v>176</v>
      </c>
      <c r="AU310" s="217" t="s">
        <v>87</v>
      </c>
      <c r="AY310" s="19" t="s">
        <v>161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85</v>
      </c>
      <c r="BK310" s="218">
        <f>ROUND(I310*H310,2)</f>
        <v>0</v>
      </c>
      <c r="BL310" s="19" t="s">
        <v>168</v>
      </c>
      <c r="BM310" s="217" t="s">
        <v>1352</v>
      </c>
    </row>
    <row r="311" s="13" customFormat="1">
      <c r="A311" s="13"/>
      <c r="B311" s="224"/>
      <c r="C311" s="225"/>
      <c r="D311" s="226" t="s">
        <v>172</v>
      </c>
      <c r="E311" s="227" t="s">
        <v>21</v>
      </c>
      <c r="F311" s="228" t="s">
        <v>1353</v>
      </c>
      <c r="G311" s="225"/>
      <c r="H311" s="229">
        <v>0.040000000000000001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172</v>
      </c>
      <c r="AU311" s="235" t="s">
        <v>87</v>
      </c>
      <c r="AV311" s="13" t="s">
        <v>87</v>
      </c>
      <c r="AW311" s="13" t="s">
        <v>38</v>
      </c>
      <c r="AX311" s="13" t="s">
        <v>85</v>
      </c>
      <c r="AY311" s="235" t="s">
        <v>161</v>
      </c>
    </row>
    <row r="312" s="2" customFormat="1" ht="24.15" customHeight="1">
      <c r="A312" s="40"/>
      <c r="B312" s="41"/>
      <c r="C312" s="247" t="s">
        <v>534</v>
      </c>
      <c r="D312" s="247" t="s">
        <v>176</v>
      </c>
      <c r="E312" s="248" t="s">
        <v>1354</v>
      </c>
      <c r="F312" s="249" t="s">
        <v>1355</v>
      </c>
      <c r="G312" s="250" t="s">
        <v>1351</v>
      </c>
      <c r="H312" s="251">
        <v>0.040000000000000001</v>
      </c>
      <c r="I312" s="252"/>
      <c r="J312" s="253">
        <f>ROUND(I312*H312,2)</f>
        <v>0</v>
      </c>
      <c r="K312" s="249" t="s">
        <v>200</v>
      </c>
      <c r="L312" s="254"/>
      <c r="M312" s="255" t="s">
        <v>21</v>
      </c>
      <c r="N312" s="256" t="s">
        <v>48</v>
      </c>
      <c r="O312" s="86"/>
      <c r="P312" s="215">
        <f>O312*H312</f>
        <v>0</v>
      </c>
      <c r="Q312" s="215">
        <v>0.0011299999999999999</v>
      </c>
      <c r="R312" s="215">
        <f>Q312*H312</f>
        <v>4.5200000000000001E-05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179</v>
      </c>
      <c r="AT312" s="217" t="s">
        <v>176</v>
      </c>
      <c r="AU312" s="217" t="s">
        <v>87</v>
      </c>
      <c r="AY312" s="19" t="s">
        <v>161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85</v>
      </c>
      <c r="BK312" s="218">
        <f>ROUND(I312*H312,2)</f>
        <v>0</v>
      </c>
      <c r="BL312" s="19" t="s">
        <v>168</v>
      </c>
      <c r="BM312" s="217" t="s">
        <v>1356</v>
      </c>
    </row>
    <row r="313" s="13" customFormat="1">
      <c r="A313" s="13"/>
      <c r="B313" s="224"/>
      <c r="C313" s="225"/>
      <c r="D313" s="226" t="s">
        <v>172</v>
      </c>
      <c r="E313" s="227" t="s">
        <v>21</v>
      </c>
      <c r="F313" s="228" t="s">
        <v>1357</v>
      </c>
      <c r="G313" s="225"/>
      <c r="H313" s="229">
        <v>0.040000000000000001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172</v>
      </c>
      <c r="AU313" s="235" t="s">
        <v>87</v>
      </c>
      <c r="AV313" s="13" t="s">
        <v>87</v>
      </c>
      <c r="AW313" s="13" t="s">
        <v>38</v>
      </c>
      <c r="AX313" s="13" t="s">
        <v>85</v>
      </c>
      <c r="AY313" s="235" t="s">
        <v>161</v>
      </c>
    </row>
    <row r="314" s="2" customFormat="1" ht="16.5" customHeight="1">
      <c r="A314" s="40"/>
      <c r="B314" s="41"/>
      <c r="C314" s="247" t="s">
        <v>541</v>
      </c>
      <c r="D314" s="247" t="s">
        <v>176</v>
      </c>
      <c r="E314" s="248" t="s">
        <v>1358</v>
      </c>
      <c r="F314" s="249" t="s">
        <v>1359</v>
      </c>
      <c r="G314" s="250" t="s">
        <v>232</v>
      </c>
      <c r="H314" s="251">
        <v>4</v>
      </c>
      <c r="I314" s="252"/>
      <c r="J314" s="253">
        <f>ROUND(I314*H314,2)</f>
        <v>0</v>
      </c>
      <c r="K314" s="249" t="s">
        <v>21</v>
      </c>
      <c r="L314" s="254"/>
      <c r="M314" s="255" t="s">
        <v>21</v>
      </c>
      <c r="N314" s="256" t="s">
        <v>48</v>
      </c>
      <c r="O314" s="86"/>
      <c r="P314" s="215">
        <f>O314*H314</f>
        <v>0</v>
      </c>
      <c r="Q314" s="215">
        <v>1.0000000000000001E-05</v>
      </c>
      <c r="R314" s="215">
        <f>Q314*H314</f>
        <v>4.0000000000000003E-05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179</v>
      </c>
      <c r="AT314" s="217" t="s">
        <v>176</v>
      </c>
      <c r="AU314" s="217" t="s">
        <v>87</v>
      </c>
      <c r="AY314" s="19" t="s">
        <v>161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85</v>
      </c>
      <c r="BK314" s="218">
        <f>ROUND(I314*H314,2)</f>
        <v>0</v>
      </c>
      <c r="BL314" s="19" t="s">
        <v>168</v>
      </c>
      <c r="BM314" s="217" t="s">
        <v>1360</v>
      </c>
    </row>
    <row r="315" s="13" customFormat="1">
      <c r="A315" s="13"/>
      <c r="B315" s="224"/>
      <c r="C315" s="225"/>
      <c r="D315" s="226" t="s">
        <v>172</v>
      </c>
      <c r="E315" s="227" t="s">
        <v>21</v>
      </c>
      <c r="F315" s="228" t="s">
        <v>1361</v>
      </c>
      <c r="G315" s="225"/>
      <c r="H315" s="229">
        <v>4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172</v>
      </c>
      <c r="AU315" s="235" t="s">
        <v>87</v>
      </c>
      <c r="AV315" s="13" t="s">
        <v>87</v>
      </c>
      <c r="AW315" s="13" t="s">
        <v>38</v>
      </c>
      <c r="AX315" s="13" t="s">
        <v>85</v>
      </c>
      <c r="AY315" s="235" t="s">
        <v>161</v>
      </c>
    </row>
    <row r="316" s="2" customFormat="1" ht="21.75" customHeight="1">
      <c r="A316" s="40"/>
      <c r="B316" s="41"/>
      <c r="C316" s="206" t="s">
        <v>546</v>
      </c>
      <c r="D316" s="206" t="s">
        <v>163</v>
      </c>
      <c r="E316" s="207" t="s">
        <v>1362</v>
      </c>
      <c r="F316" s="208" t="s">
        <v>1363</v>
      </c>
      <c r="G316" s="209" t="s">
        <v>537</v>
      </c>
      <c r="H316" s="210">
        <v>1200</v>
      </c>
      <c r="I316" s="211"/>
      <c r="J316" s="212">
        <f>ROUND(I316*H316,2)</f>
        <v>0</v>
      </c>
      <c r="K316" s="208" t="s">
        <v>167</v>
      </c>
      <c r="L316" s="46"/>
      <c r="M316" s="213" t="s">
        <v>21</v>
      </c>
      <c r="N316" s="214" t="s">
        <v>48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0.001</v>
      </c>
      <c r="T316" s="216">
        <f>S316*H316</f>
        <v>1.2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266</v>
      </c>
      <c r="AT316" s="217" t="s">
        <v>163</v>
      </c>
      <c r="AU316" s="217" t="s">
        <v>87</v>
      </c>
      <c r="AY316" s="19" t="s">
        <v>161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85</v>
      </c>
      <c r="BK316" s="218">
        <f>ROUND(I316*H316,2)</f>
        <v>0</v>
      </c>
      <c r="BL316" s="19" t="s">
        <v>266</v>
      </c>
      <c r="BM316" s="217" t="s">
        <v>1364</v>
      </c>
    </row>
    <row r="317" s="2" customFormat="1">
      <c r="A317" s="40"/>
      <c r="B317" s="41"/>
      <c r="C317" s="42"/>
      <c r="D317" s="219" t="s">
        <v>170</v>
      </c>
      <c r="E317" s="42"/>
      <c r="F317" s="220" t="s">
        <v>1365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170</v>
      </c>
      <c r="AU317" s="19" t="s">
        <v>87</v>
      </c>
    </row>
    <row r="318" s="13" customFormat="1">
      <c r="A318" s="13"/>
      <c r="B318" s="224"/>
      <c r="C318" s="225"/>
      <c r="D318" s="226" t="s">
        <v>172</v>
      </c>
      <c r="E318" s="227" t="s">
        <v>21</v>
      </c>
      <c r="F318" s="228" t="s">
        <v>1366</v>
      </c>
      <c r="G318" s="225"/>
      <c r="H318" s="229">
        <v>1100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172</v>
      </c>
      <c r="AU318" s="235" t="s">
        <v>87</v>
      </c>
      <c r="AV318" s="13" t="s">
        <v>87</v>
      </c>
      <c r="AW318" s="13" t="s">
        <v>38</v>
      </c>
      <c r="AX318" s="13" t="s">
        <v>77</v>
      </c>
      <c r="AY318" s="235" t="s">
        <v>161</v>
      </c>
    </row>
    <row r="319" s="13" customFormat="1">
      <c r="A319" s="13"/>
      <c r="B319" s="224"/>
      <c r="C319" s="225"/>
      <c r="D319" s="226" t="s">
        <v>172</v>
      </c>
      <c r="E319" s="227" t="s">
        <v>21</v>
      </c>
      <c r="F319" s="228" t="s">
        <v>1367</v>
      </c>
      <c r="G319" s="225"/>
      <c r="H319" s="229">
        <v>100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172</v>
      </c>
      <c r="AU319" s="235" t="s">
        <v>87</v>
      </c>
      <c r="AV319" s="13" t="s">
        <v>87</v>
      </c>
      <c r="AW319" s="13" t="s">
        <v>38</v>
      </c>
      <c r="AX319" s="13" t="s">
        <v>77</v>
      </c>
      <c r="AY319" s="235" t="s">
        <v>161</v>
      </c>
    </row>
    <row r="320" s="14" customFormat="1">
      <c r="A320" s="14"/>
      <c r="B320" s="236"/>
      <c r="C320" s="237"/>
      <c r="D320" s="226" t="s">
        <v>172</v>
      </c>
      <c r="E320" s="238" t="s">
        <v>21</v>
      </c>
      <c r="F320" s="239" t="s">
        <v>175</v>
      </c>
      <c r="G320" s="237"/>
      <c r="H320" s="240">
        <v>1200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172</v>
      </c>
      <c r="AU320" s="246" t="s">
        <v>87</v>
      </c>
      <c r="AV320" s="14" t="s">
        <v>168</v>
      </c>
      <c r="AW320" s="14" t="s">
        <v>38</v>
      </c>
      <c r="AX320" s="14" t="s">
        <v>85</v>
      </c>
      <c r="AY320" s="246" t="s">
        <v>161</v>
      </c>
    </row>
    <row r="321" s="2" customFormat="1" ht="16.5" customHeight="1">
      <c r="A321" s="40"/>
      <c r="B321" s="41"/>
      <c r="C321" s="206" t="s">
        <v>552</v>
      </c>
      <c r="D321" s="206" t="s">
        <v>163</v>
      </c>
      <c r="E321" s="207" t="s">
        <v>1368</v>
      </c>
      <c r="F321" s="208" t="s">
        <v>1369</v>
      </c>
      <c r="G321" s="209" t="s">
        <v>537</v>
      </c>
      <c r="H321" s="210">
        <v>210</v>
      </c>
      <c r="I321" s="211"/>
      <c r="J321" s="212">
        <f>ROUND(I321*H321,2)</f>
        <v>0</v>
      </c>
      <c r="K321" s="208" t="s">
        <v>167</v>
      </c>
      <c r="L321" s="46"/>
      <c r="M321" s="213" t="s">
        <v>21</v>
      </c>
      <c r="N321" s="214" t="s">
        <v>48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0.001</v>
      </c>
      <c r="T321" s="216">
        <f>S321*H321</f>
        <v>0.20999999999999999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266</v>
      </c>
      <c r="AT321" s="217" t="s">
        <v>163</v>
      </c>
      <c r="AU321" s="217" t="s">
        <v>87</v>
      </c>
      <c r="AY321" s="19" t="s">
        <v>161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85</v>
      </c>
      <c r="BK321" s="218">
        <f>ROUND(I321*H321,2)</f>
        <v>0</v>
      </c>
      <c r="BL321" s="19" t="s">
        <v>266</v>
      </c>
      <c r="BM321" s="217" t="s">
        <v>1370</v>
      </c>
    </row>
    <row r="322" s="2" customFormat="1">
      <c r="A322" s="40"/>
      <c r="B322" s="41"/>
      <c r="C322" s="42"/>
      <c r="D322" s="219" t="s">
        <v>170</v>
      </c>
      <c r="E322" s="42"/>
      <c r="F322" s="220" t="s">
        <v>1371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170</v>
      </c>
      <c r="AU322" s="19" t="s">
        <v>87</v>
      </c>
    </row>
    <row r="323" s="2" customFormat="1">
      <c r="A323" s="40"/>
      <c r="B323" s="41"/>
      <c r="C323" s="42"/>
      <c r="D323" s="226" t="s">
        <v>181</v>
      </c>
      <c r="E323" s="42"/>
      <c r="F323" s="257" t="s">
        <v>1372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181</v>
      </c>
      <c r="AU323" s="19" t="s">
        <v>87</v>
      </c>
    </row>
    <row r="324" s="13" customFormat="1">
      <c r="A324" s="13"/>
      <c r="B324" s="224"/>
      <c r="C324" s="225"/>
      <c r="D324" s="226" t="s">
        <v>172</v>
      </c>
      <c r="E324" s="227" t="s">
        <v>21</v>
      </c>
      <c r="F324" s="228" t="s">
        <v>1373</v>
      </c>
      <c r="G324" s="225"/>
      <c r="H324" s="229">
        <v>210</v>
      </c>
      <c r="I324" s="230"/>
      <c r="J324" s="225"/>
      <c r="K324" s="225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172</v>
      </c>
      <c r="AU324" s="235" t="s">
        <v>87</v>
      </c>
      <c r="AV324" s="13" t="s">
        <v>87</v>
      </c>
      <c r="AW324" s="13" t="s">
        <v>38</v>
      </c>
      <c r="AX324" s="13" t="s">
        <v>85</v>
      </c>
      <c r="AY324" s="235" t="s">
        <v>161</v>
      </c>
    </row>
    <row r="325" s="2" customFormat="1" ht="24.15" customHeight="1">
      <c r="A325" s="40"/>
      <c r="B325" s="41"/>
      <c r="C325" s="206" t="s">
        <v>558</v>
      </c>
      <c r="D325" s="206" t="s">
        <v>163</v>
      </c>
      <c r="E325" s="207" t="s">
        <v>565</v>
      </c>
      <c r="F325" s="208" t="s">
        <v>566</v>
      </c>
      <c r="G325" s="209" t="s">
        <v>166</v>
      </c>
      <c r="H325" s="210">
        <v>0.25</v>
      </c>
      <c r="I325" s="211"/>
      <c r="J325" s="212">
        <f>ROUND(I325*H325,2)</f>
        <v>0</v>
      </c>
      <c r="K325" s="208" t="s">
        <v>167</v>
      </c>
      <c r="L325" s="46"/>
      <c r="M325" s="213" t="s">
        <v>21</v>
      </c>
      <c r="N325" s="214" t="s">
        <v>48</v>
      </c>
      <c r="O325" s="86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266</v>
      </c>
      <c r="AT325" s="217" t="s">
        <v>163</v>
      </c>
      <c r="AU325" s="217" t="s">
        <v>87</v>
      </c>
      <c r="AY325" s="19" t="s">
        <v>161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85</v>
      </c>
      <c r="BK325" s="218">
        <f>ROUND(I325*H325,2)</f>
        <v>0</v>
      </c>
      <c r="BL325" s="19" t="s">
        <v>266</v>
      </c>
      <c r="BM325" s="217" t="s">
        <v>1374</v>
      </c>
    </row>
    <row r="326" s="2" customFormat="1">
      <c r="A326" s="40"/>
      <c r="B326" s="41"/>
      <c r="C326" s="42"/>
      <c r="D326" s="219" t="s">
        <v>170</v>
      </c>
      <c r="E326" s="42"/>
      <c r="F326" s="220" t="s">
        <v>568</v>
      </c>
      <c r="G326" s="42"/>
      <c r="H326" s="42"/>
      <c r="I326" s="221"/>
      <c r="J326" s="42"/>
      <c r="K326" s="42"/>
      <c r="L326" s="46"/>
      <c r="M326" s="274"/>
      <c r="N326" s="275"/>
      <c r="O326" s="271"/>
      <c r="P326" s="271"/>
      <c r="Q326" s="271"/>
      <c r="R326" s="271"/>
      <c r="S326" s="271"/>
      <c r="T326" s="276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170</v>
      </c>
      <c r="AU326" s="19" t="s">
        <v>87</v>
      </c>
    </row>
    <row r="327" s="2" customFormat="1" ht="6.96" customHeight="1">
      <c r="A327" s="40"/>
      <c r="B327" s="61"/>
      <c r="C327" s="62"/>
      <c r="D327" s="62"/>
      <c r="E327" s="62"/>
      <c r="F327" s="62"/>
      <c r="G327" s="62"/>
      <c r="H327" s="62"/>
      <c r="I327" s="62"/>
      <c r="J327" s="62"/>
      <c r="K327" s="62"/>
      <c r="L327" s="46"/>
      <c r="M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</row>
  </sheetData>
  <sheetProtection sheet="1" autoFilter="0" formatColumns="0" formatRows="0" objects="1" scenarios="1" spinCount="100000" saltValue="IDwJLjMw2EYifu82XK2dis23zOvHXVHu4KvplxY1s+2xs5c10YJRMyxhT+bEizRKChFecbM0X2YI+ry/43VY9Q==" hashValue="AzUOG5ENVnrDp2f9IqixAHq0bhFmMd6VnK6yoT2T6G2YTjWsx/d4P7tNGSw41AxyGdm5pH30iTuUrok2p/3qcg==" algorithmName="SHA-512" password="CC35"/>
  <autoFilter ref="C88:K32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5_01/124253100"/>
    <hyperlink ref="F98" r:id="rId2" display="https://podminky.urs.cz/item/CS_URS_2025_01/151101202"/>
    <hyperlink ref="F101" r:id="rId3" display="https://podminky.urs.cz/item/CS_URS_2025_01/151101212"/>
    <hyperlink ref="F103" r:id="rId4" display="https://podminky.urs.cz/item/CS_URS_2025_01/129911123"/>
    <hyperlink ref="F108" r:id="rId5" display="https://podminky.urs.cz/item/CS_URS_2025_01/151101302"/>
    <hyperlink ref="F111" r:id="rId6" display="https://podminky.urs.cz/item/CS_URS_2025_01/151101312"/>
    <hyperlink ref="F113" r:id="rId7" display="https://podminky.urs.cz/item/CS_URS_2025_01/153111114"/>
    <hyperlink ref="F116" r:id="rId8" display="https://podminky.urs.cz/item/CS_URS_2025_01/153112111"/>
    <hyperlink ref="F121" r:id="rId9" display="https://podminky.urs.cz/item/CS_URS_2025_01/153112115"/>
    <hyperlink ref="F125" r:id="rId10" display="https://podminky.urs.cz/item/CS_URS_2025_01/153112122"/>
    <hyperlink ref="F127" r:id="rId11" display="https://podminky.urs.cz/item/CS_URS_2025_01/153112132"/>
    <hyperlink ref="F134" r:id="rId12" display="https://podminky.urs.cz/item/CS_URS_2025_01/153126131"/>
    <hyperlink ref="F142" r:id="rId13" display="https://podminky.urs.cz/item/CS_URS_2025_01/224211114"/>
    <hyperlink ref="F145" r:id="rId14" display="https://podminky.urs.cz/item/CS_URS_2025_01/227111112"/>
    <hyperlink ref="F147" r:id="rId15" display="https://podminky.urs.cz/item/CS_URS_2025_01/225211114"/>
    <hyperlink ref="F150" r:id="rId16" display="https://podminky.urs.cz/item/CS_URS_2025_01/226112413"/>
    <hyperlink ref="F153" r:id="rId17" display="https://podminky.urs.cz/item/CS_URS_2025_01/227211114"/>
    <hyperlink ref="F155" r:id="rId18" display="https://podminky.urs.cz/item/CS_URS_2025_01/231211313"/>
    <hyperlink ref="F160" r:id="rId19" display="https://podminky.urs.cz/item/CS_URS_2025_01/281604111"/>
    <hyperlink ref="F166" r:id="rId20" display="https://podminky.urs.cz/item/CS_URS_2021_01/282606011"/>
    <hyperlink ref="F172" r:id="rId21" display="https://podminky.urs.cz/item/CS_URS_2025_01/292111111"/>
    <hyperlink ref="F182" r:id="rId22" display="https://podminky.urs.cz/item/CS_URS_2025_01/292111112"/>
    <hyperlink ref="F186" r:id="rId23" display="https://podminky.urs.cz/item/CS_URS_2025_01/321321116"/>
    <hyperlink ref="F192" r:id="rId24" display="https://podminky.urs.cz/item/CS_URS_2025_01/321351010"/>
    <hyperlink ref="F197" r:id="rId25" display="https://podminky.urs.cz/item/CS_URS_2025_01/321351020"/>
    <hyperlink ref="F200" r:id="rId26" display="https://podminky.urs.cz/item/CS_URS_2025_01/321352010"/>
    <hyperlink ref="F202" r:id="rId27" display="https://podminky.urs.cz/item/CS_URS_2025_01/321352020"/>
    <hyperlink ref="F204" r:id="rId28" display="https://podminky.urs.cz/item/CS_URS_2025_01/321366111"/>
    <hyperlink ref="F210" r:id="rId29" display="https://podminky.urs.cz/item/CS_URS_2025_01/321366112"/>
    <hyperlink ref="F217" r:id="rId30" display="https://podminky.urs.cz/item/CS_URS_2025_01/457311115"/>
    <hyperlink ref="F222" r:id="rId31" display="https://podminky.urs.cz/item/CS_URS_2025_01/463211153"/>
    <hyperlink ref="F225" r:id="rId32" display="https://podminky.urs.cz/item/CS_URS_2025_01/463211158"/>
    <hyperlink ref="F229" r:id="rId33" display="https://podminky.urs.cz/item/CS_URS_2025_01/911121111"/>
    <hyperlink ref="F240" r:id="rId34" display="https://podminky.urs.cz/item/CS_URS_2025_01/953334423"/>
    <hyperlink ref="F247" r:id="rId35" display="https://podminky.urs.cz/item/CS_URS_2025_01/953943125"/>
    <hyperlink ref="F257" r:id="rId36" display="https://podminky.urs.cz/item/CS_URS_2025_01/953961214"/>
    <hyperlink ref="F260" r:id="rId37" display="https://podminky.urs.cz/item/CS_URS_2025_01/953965131"/>
    <hyperlink ref="F262" r:id="rId38" display="https://podminky.urs.cz/item/CS_URS_2025_01/963051111"/>
    <hyperlink ref="F265" r:id="rId39" display="https://podminky.urs.cz/item/CS_URS_2025_01/966075141"/>
    <hyperlink ref="F287" r:id="rId40" display="https://podminky.urs.cz/item/CS_URS_2025_01/998323011"/>
    <hyperlink ref="F291" r:id="rId41" display="https://podminky.urs.cz/item/CS_URS_2021_01/767590110"/>
    <hyperlink ref="F296" r:id="rId42" display="https://podminky.urs.cz/item/CS_URS_2025_01/767590192"/>
    <hyperlink ref="F299" r:id="rId43" display="https://podminky.urs.cz/item/CS_URS_2025_01/767995114"/>
    <hyperlink ref="F302" r:id="rId44" display="https://podminky.urs.cz/item/CS_URS_2025_01/767995116"/>
    <hyperlink ref="F317" r:id="rId45" display="https://podminky.urs.cz/item/CS_URS_2025_01/767996702"/>
    <hyperlink ref="F322" r:id="rId46" display="https://podminky.urs.cz/item/CS_URS_2025_01/767996801"/>
    <hyperlink ref="F326" r:id="rId47" display="https://podminky.urs.cz/item/CS_URS_2025_01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1375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ROUND((SUM(BE82:BE93)),  2)</f>
        <v>0</v>
      </c>
      <c r="G33" s="40"/>
      <c r="H33" s="40"/>
      <c r="I33" s="150">
        <v>0.20999999999999999</v>
      </c>
      <c r="J33" s="149">
        <f>ROUND(((SUM(BE82:BE93))*I33),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ROUND((SUM(BF82:BF93)),  2)</f>
        <v>0</v>
      </c>
      <c r="G34" s="40"/>
      <c r="H34" s="40"/>
      <c r="I34" s="150">
        <v>0.14999999999999999</v>
      </c>
      <c r="J34" s="149">
        <f>ROUND(((SUM(BF82:BF93))*I34),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ROUND((SUM(BG82:BG93)),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ROUND((SUM(BH82:BH93)),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ROUND((SUM(BI82:BI93)),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01.3 - Úprava dna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924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139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146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Jez Šargoun, Malá Voda - rekonstrukce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128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01.3 - Úprava dna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U Šargounského mlýna</v>
      </c>
      <c r="G76" s="42"/>
      <c r="H76" s="42"/>
      <c r="I76" s="34" t="s">
        <v>24</v>
      </c>
      <c r="J76" s="74" t="str">
        <f>IF(J12="","",J12)</f>
        <v>14. 4. 2021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26</v>
      </c>
      <c r="D78" s="42"/>
      <c r="E78" s="42"/>
      <c r="F78" s="29" t="str">
        <f>E15</f>
        <v>Povodí Moravy, státní podnik</v>
      </c>
      <c r="G78" s="42"/>
      <c r="H78" s="42"/>
      <c r="I78" s="34" t="s">
        <v>34</v>
      </c>
      <c r="J78" s="38" t="str">
        <f>E21</f>
        <v>HG Partner 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39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147</v>
      </c>
      <c r="D81" s="182" t="s">
        <v>62</v>
      </c>
      <c r="E81" s="182" t="s">
        <v>58</v>
      </c>
      <c r="F81" s="182" t="s">
        <v>59</v>
      </c>
      <c r="G81" s="182" t="s">
        <v>148</v>
      </c>
      <c r="H81" s="182" t="s">
        <v>149</v>
      </c>
      <c r="I81" s="182" t="s">
        <v>150</v>
      </c>
      <c r="J81" s="182" t="s">
        <v>132</v>
      </c>
      <c r="K81" s="183" t="s">
        <v>151</v>
      </c>
      <c r="L81" s="184"/>
      <c r="M81" s="94" t="s">
        <v>21</v>
      </c>
      <c r="N81" s="95" t="s">
        <v>47</v>
      </c>
      <c r="O81" s="95" t="s">
        <v>152</v>
      </c>
      <c r="P81" s="95" t="s">
        <v>153</v>
      </c>
      <c r="Q81" s="95" t="s">
        <v>154</v>
      </c>
      <c r="R81" s="95" t="s">
        <v>155</v>
      </c>
      <c r="S81" s="95" t="s">
        <v>156</v>
      </c>
      <c r="T81" s="96" t="s">
        <v>157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158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916.46750000000009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76</v>
      </c>
      <c r="AU82" s="19" t="s">
        <v>133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76</v>
      </c>
      <c r="E83" s="193" t="s">
        <v>159</v>
      </c>
      <c r="F83" s="193" t="s">
        <v>160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P84+P91</f>
        <v>0</v>
      </c>
      <c r="Q83" s="198"/>
      <c r="R83" s="199">
        <f>R84+R91</f>
        <v>916.46750000000009</v>
      </c>
      <c r="S83" s="198"/>
      <c r="T83" s="200">
        <f>T84+T91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85</v>
      </c>
      <c r="AT83" s="202" t="s">
        <v>76</v>
      </c>
      <c r="AU83" s="202" t="s">
        <v>77</v>
      </c>
      <c r="AY83" s="201" t="s">
        <v>161</v>
      </c>
      <c r="BK83" s="203">
        <f>BK84+BK91</f>
        <v>0</v>
      </c>
    </row>
    <row r="84" s="12" customFormat="1" ht="22.8" customHeight="1">
      <c r="A84" s="12"/>
      <c r="B84" s="190"/>
      <c r="C84" s="191"/>
      <c r="D84" s="192" t="s">
        <v>76</v>
      </c>
      <c r="E84" s="204" t="s">
        <v>168</v>
      </c>
      <c r="F84" s="204" t="s">
        <v>1073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SUM(P85:P90)</f>
        <v>0</v>
      </c>
      <c r="Q84" s="198"/>
      <c r="R84" s="199">
        <f>SUM(R85:R90)</f>
        <v>916.46750000000009</v>
      </c>
      <c r="S84" s="198"/>
      <c r="T84" s="200">
        <f>SUM(T85:T90)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85</v>
      </c>
      <c r="AT84" s="202" t="s">
        <v>76</v>
      </c>
      <c r="AU84" s="202" t="s">
        <v>85</v>
      </c>
      <c r="AY84" s="201" t="s">
        <v>161</v>
      </c>
      <c r="BK84" s="203">
        <f>SUM(BK85:BK90)</f>
        <v>0</v>
      </c>
    </row>
    <row r="85" s="2" customFormat="1" ht="24.15" customHeight="1">
      <c r="A85" s="40"/>
      <c r="B85" s="41"/>
      <c r="C85" s="206" t="s">
        <v>85</v>
      </c>
      <c r="D85" s="206" t="s">
        <v>163</v>
      </c>
      <c r="E85" s="207" t="s">
        <v>1376</v>
      </c>
      <c r="F85" s="208" t="s">
        <v>1377</v>
      </c>
      <c r="G85" s="209" t="s">
        <v>929</v>
      </c>
      <c r="H85" s="210">
        <v>65</v>
      </c>
      <c r="I85" s="211"/>
      <c r="J85" s="212">
        <f>ROUND(I85*H85,2)</f>
        <v>0</v>
      </c>
      <c r="K85" s="208" t="s">
        <v>167</v>
      </c>
      <c r="L85" s="46"/>
      <c r="M85" s="213" t="s">
        <v>21</v>
      </c>
      <c r="N85" s="214" t="s">
        <v>48</v>
      </c>
      <c r="O85" s="86"/>
      <c r="P85" s="215">
        <f>O85*H85</f>
        <v>0</v>
      </c>
      <c r="Q85" s="215">
        <v>2.0874999999999999</v>
      </c>
      <c r="R85" s="215">
        <f>Q85*H85</f>
        <v>135.6875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168</v>
      </c>
      <c r="AT85" s="217" t="s">
        <v>163</v>
      </c>
      <c r="AU85" s="217" t="s">
        <v>87</v>
      </c>
      <c r="AY85" s="19" t="s">
        <v>161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85</v>
      </c>
      <c r="BK85" s="218">
        <f>ROUND(I85*H85,2)</f>
        <v>0</v>
      </c>
      <c r="BL85" s="19" t="s">
        <v>168</v>
      </c>
      <c r="BM85" s="217" t="s">
        <v>1378</v>
      </c>
    </row>
    <row r="86" s="2" customFormat="1">
      <c r="A86" s="40"/>
      <c r="B86" s="41"/>
      <c r="C86" s="42"/>
      <c r="D86" s="219" t="s">
        <v>170</v>
      </c>
      <c r="E86" s="42"/>
      <c r="F86" s="220" t="s">
        <v>1379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170</v>
      </c>
      <c r="AU86" s="19" t="s">
        <v>87</v>
      </c>
    </row>
    <row r="87" s="13" customFormat="1">
      <c r="A87" s="13"/>
      <c r="B87" s="224"/>
      <c r="C87" s="225"/>
      <c r="D87" s="226" t="s">
        <v>172</v>
      </c>
      <c r="E87" s="227" t="s">
        <v>21</v>
      </c>
      <c r="F87" s="228" t="s">
        <v>1380</v>
      </c>
      <c r="G87" s="225"/>
      <c r="H87" s="229">
        <v>65</v>
      </c>
      <c r="I87" s="230"/>
      <c r="J87" s="225"/>
      <c r="K87" s="225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172</v>
      </c>
      <c r="AU87" s="235" t="s">
        <v>87</v>
      </c>
      <c r="AV87" s="13" t="s">
        <v>87</v>
      </c>
      <c r="AW87" s="13" t="s">
        <v>38</v>
      </c>
      <c r="AX87" s="13" t="s">
        <v>85</v>
      </c>
      <c r="AY87" s="235" t="s">
        <v>161</v>
      </c>
    </row>
    <row r="88" s="2" customFormat="1" ht="37.8" customHeight="1">
      <c r="A88" s="40"/>
      <c r="B88" s="41"/>
      <c r="C88" s="206" t="s">
        <v>87</v>
      </c>
      <c r="D88" s="206" t="s">
        <v>163</v>
      </c>
      <c r="E88" s="207" t="s">
        <v>1080</v>
      </c>
      <c r="F88" s="208" t="s">
        <v>1081</v>
      </c>
      <c r="G88" s="209" t="s">
        <v>929</v>
      </c>
      <c r="H88" s="210">
        <v>422.5</v>
      </c>
      <c r="I88" s="211"/>
      <c r="J88" s="212">
        <f>ROUND(I88*H88,2)</f>
        <v>0</v>
      </c>
      <c r="K88" s="208" t="s">
        <v>167</v>
      </c>
      <c r="L88" s="46"/>
      <c r="M88" s="213" t="s">
        <v>21</v>
      </c>
      <c r="N88" s="214" t="s">
        <v>48</v>
      </c>
      <c r="O88" s="86"/>
      <c r="P88" s="215">
        <f>O88*H88</f>
        <v>0</v>
      </c>
      <c r="Q88" s="215">
        <v>1.8480000000000001</v>
      </c>
      <c r="R88" s="215">
        <f>Q88*H88</f>
        <v>780.78000000000009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168</v>
      </c>
      <c r="AT88" s="217" t="s">
        <v>163</v>
      </c>
      <c r="AU88" s="217" t="s">
        <v>87</v>
      </c>
      <c r="AY88" s="19" t="s">
        <v>161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85</v>
      </c>
      <c r="BK88" s="218">
        <f>ROUND(I88*H88,2)</f>
        <v>0</v>
      </c>
      <c r="BL88" s="19" t="s">
        <v>168</v>
      </c>
      <c r="BM88" s="217" t="s">
        <v>1381</v>
      </c>
    </row>
    <row r="89" s="2" customFormat="1">
      <c r="A89" s="40"/>
      <c r="B89" s="41"/>
      <c r="C89" s="42"/>
      <c r="D89" s="219" t="s">
        <v>170</v>
      </c>
      <c r="E89" s="42"/>
      <c r="F89" s="220" t="s">
        <v>1083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170</v>
      </c>
      <c r="AU89" s="19" t="s">
        <v>87</v>
      </c>
    </row>
    <row r="90" s="13" customFormat="1">
      <c r="A90" s="13"/>
      <c r="B90" s="224"/>
      <c r="C90" s="225"/>
      <c r="D90" s="226" t="s">
        <v>172</v>
      </c>
      <c r="E90" s="227" t="s">
        <v>21</v>
      </c>
      <c r="F90" s="228" t="s">
        <v>1382</v>
      </c>
      <c r="G90" s="225"/>
      <c r="H90" s="229">
        <v>422.5</v>
      </c>
      <c r="I90" s="230"/>
      <c r="J90" s="225"/>
      <c r="K90" s="225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172</v>
      </c>
      <c r="AU90" s="235" t="s">
        <v>87</v>
      </c>
      <c r="AV90" s="13" t="s">
        <v>87</v>
      </c>
      <c r="AW90" s="13" t="s">
        <v>38</v>
      </c>
      <c r="AX90" s="13" t="s">
        <v>85</v>
      </c>
      <c r="AY90" s="235" t="s">
        <v>161</v>
      </c>
    </row>
    <row r="91" s="12" customFormat="1" ht="22.8" customHeight="1">
      <c r="A91" s="12"/>
      <c r="B91" s="190"/>
      <c r="C91" s="191"/>
      <c r="D91" s="192" t="s">
        <v>76</v>
      </c>
      <c r="E91" s="204" t="s">
        <v>467</v>
      </c>
      <c r="F91" s="204" t="s">
        <v>468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SUM(P92:P93)</f>
        <v>0</v>
      </c>
      <c r="Q91" s="198"/>
      <c r="R91" s="199">
        <f>SUM(R92:R93)</f>
        <v>0</v>
      </c>
      <c r="S91" s="198"/>
      <c r="T91" s="200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85</v>
      </c>
      <c r="AT91" s="202" t="s">
        <v>76</v>
      </c>
      <c r="AU91" s="202" t="s">
        <v>85</v>
      </c>
      <c r="AY91" s="201" t="s">
        <v>161</v>
      </c>
      <c r="BK91" s="203">
        <f>SUM(BK92:BK93)</f>
        <v>0</v>
      </c>
    </row>
    <row r="92" s="2" customFormat="1" ht="16.5" customHeight="1">
      <c r="A92" s="40"/>
      <c r="B92" s="41"/>
      <c r="C92" s="206" t="s">
        <v>183</v>
      </c>
      <c r="D92" s="206" t="s">
        <v>163</v>
      </c>
      <c r="E92" s="207" t="s">
        <v>470</v>
      </c>
      <c r="F92" s="208" t="s">
        <v>471</v>
      </c>
      <c r="G92" s="209" t="s">
        <v>166</v>
      </c>
      <c r="H92" s="210">
        <v>916.46799999999996</v>
      </c>
      <c r="I92" s="211"/>
      <c r="J92" s="212">
        <f>ROUND(I92*H92,2)</f>
        <v>0</v>
      </c>
      <c r="K92" s="208" t="s">
        <v>167</v>
      </c>
      <c r="L92" s="46"/>
      <c r="M92" s="213" t="s">
        <v>21</v>
      </c>
      <c r="N92" s="214" t="s">
        <v>48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168</v>
      </c>
      <c r="AT92" s="217" t="s">
        <v>163</v>
      </c>
      <c r="AU92" s="217" t="s">
        <v>87</v>
      </c>
      <c r="AY92" s="19" t="s">
        <v>161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168</v>
      </c>
      <c r="BM92" s="217" t="s">
        <v>1383</v>
      </c>
    </row>
    <row r="93" s="2" customFormat="1">
      <c r="A93" s="40"/>
      <c r="B93" s="41"/>
      <c r="C93" s="42"/>
      <c r="D93" s="219" t="s">
        <v>170</v>
      </c>
      <c r="E93" s="42"/>
      <c r="F93" s="220" t="s">
        <v>473</v>
      </c>
      <c r="G93" s="42"/>
      <c r="H93" s="42"/>
      <c r="I93" s="221"/>
      <c r="J93" s="42"/>
      <c r="K93" s="42"/>
      <c r="L93" s="46"/>
      <c r="M93" s="274"/>
      <c r="N93" s="275"/>
      <c r="O93" s="271"/>
      <c r="P93" s="271"/>
      <c r="Q93" s="271"/>
      <c r="R93" s="271"/>
      <c r="S93" s="271"/>
      <c r="T93" s="276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170</v>
      </c>
      <c r="AU93" s="19" t="s">
        <v>87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EkCn/I+lMSHoV6lYp8LL3QjzBWNmptOwhfrt1i23i6INtWptvtOCB44fbX5SoKsU/WTAo3D6OnPq+c1oh8LrvA==" hashValue="Xu62/D7Ktzjo/482YfpxWh8gtyyC3dfGxKSj5zbrtscBnpZMph4O/ZgaA8xckMWc0HJE+1IZit0qnX/mV1Y5LQ==" algorithmName="SHA-512" password="CC35"/>
  <autoFilter ref="C81:K9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5_01/457572111"/>
    <hyperlink ref="F89" r:id="rId2" display="https://podminky.urs.cz/item/CS_URS_2025_01/463211153"/>
    <hyperlink ref="F93" r:id="rId3" display="https://podminky.urs.cz/item/CS_URS_2025_01/9983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1384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ROUND((SUM(BE93:BE614)),  2)</f>
        <v>0</v>
      </c>
      <c r="G33" s="40"/>
      <c r="H33" s="40"/>
      <c r="I33" s="150">
        <v>0.20999999999999999</v>
      </c>
      <c r="J33" s="149">
        <f>ROUND(((SUM(BE93:BE614))*I33),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ROUND((SUM(BF93:BF614)),  2)</f>
        <v>0</v>
      </c>
      <c r="G34" s="40"/>
      <c r="H34" s="40"/>
      <c r="I34" s="150">
        <v>0.14999999999999999</v>
      </c>
      <c r="J34" s="149">
        <f>ROUND(((SUM(BF93:BF614))*I34),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ROUND((SUM(BG93:BG614)),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ROUND((SUM(BH93:BH614)),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ROUND((SUM(BI93:BI614)),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Rybí přechod - bypass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923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135</v>
      </c>
      <c r="E62" s="176"/>
      <c r="F62" s="176"/>
      <c r="G62" s="176"/>
      <c r="H62" s="176"/>
      <c r="I62" s="176"/>
      <c r="J62" s="177">
        <f>J269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136</v>
      </c>
      <c r="E63" s="176"/>
      <c r="F63" s="176"/>
      <c r="G63" s="176"/>
      <c r="H63" s="176"/>
      <c r="I63" s="176"/>
      <c r="J63" s="177">
        <f>J284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924</v>
      </c>
      <c r="E64" s="176"/>
      <c r="F64" s="176"/>
      <c r="G64" s="176"/>
      <c r="H64" s="176"/>
      <c r="I64" s="176"/>
      <c r="J64" s="177">
        <f>J395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1385</v>
      </c>
      <c r="E65" s="176"/>
      <c r="F65" s="176"/>
      <c r="G65" s="176"/>
      <c r="H65" s="176"/>
      <c r="I65" s="176"/>
      <c r="J65" s="177">
        <f>J443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137</v>
      </c>
      <c r="E66" s="176"/>
      <c r="F66" s="176"/>
      <c r="G66" s="176"/>
      <c r="H66" s="176"/>
      <c r="I66" s="176"/>
      <c r="J66" s="177">
        <f>J448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138</v>
      </c>
      <c r="E67" s="176"/>
      <c r="F67" s="176"/>
      <c r="G67" s="176"/>
      <c r="H67" s="176"/>
      <c r="I67" s="176"/>
      <c r="J67" s="177">
        <f>J492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925</v>
      </c>
      <c r="E68" s="176"/>
      <c r="F68" s="176"/>
      <c r="G68" s="176"/>
      <c r="H68" s="176"/>
      <c r="I68" s="176"/>
      <c r="J68" s="177">
        <f>J551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139</v>
      </c>
      <c r="E69" s="176"/>
      <c r="F69" s="176"/>
      <c r="G69" s="176"/>
      <c r="H69" s="176"/>
      <c r="I69" s="176"/>
      <c r="J69" s="177">
        <f>J556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140</v>
      </c>
      <c r="E70" s="170"/>
      <c r="F70" s="170"/>
      <c r="G70" s="170"/>
      <c r="H70" s="170"/>
      <c r="I70" s="170"/>
      <c r="J70" s="171">
        <f>J559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1386</v>
      </c>
      <c r="E71" s="176"/>
      <c r="F71" s="176"/>
      <c r="G71" s="176"/>
      <c r="H71" s="176"/>
      <c r="I71" s="176"/>
      <c r="J71" s="177">
        <f>J560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142</v>
      </c>
      <c r="E72" s="176"/>
      <c r="F72" s="176"/>
      <c r="G72" s="176"/>
      <c r="H72" s="176"/>
      <c r="I72" s="176"/>
      <c r="J72" s="177">
        <f>J573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143</v>
      </c>
      <c r="E73" s="176"/>
      <c r="F73" s="176"/>
      <c r="G73" s="176"/>
      <c r="H73" s="176"/>
      <c r="I73" s="176"/>
      <c r="J73" s="177">
        <f>J583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146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Jez Šargoun, Malá Voda - rekonstrukce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128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SO 02 - Rybí přechod - bypass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22</v>
      </c>
      <c r="D87" s="42"/>
      <c r="E87" s="42"/>
      <c r="F87" s="29" t="str">
        <f>F12</f>
        <v>U Šargounského mlýna</v>
      </c>
      <c r="G87" s="42"/>
      <c r="H87" s="42"/>
      <c r="I87" s="34" t="s">
        <v>24</v>
      </c>
      <c r="J87" s="74" t="str">
        <f>IF(J12="","",J12)</f>
        <v>14. 4. 2021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26</v>
      </c>
      <c r="D89" s="42"/>
      <c r="E89" s="42"/>
      <c r="F89" s="29" t="str">
        <f>E15</f>
        <v>Povodí Moravy, státní podnik</v>
      </c>
      <c r="G89" s="42"/>
      <c r="H89" s="42"/>
      <c r="I89" s="34" t="s">
        <v>34</v>
      </c>
      <c r="J89" s="38" t="str">
        <f>E21</f>
        <v>HG Partner s.r.o.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32</v>
      </c>
      <c r="D90" s="42"/>
      <c r="E90" s="42"/>
      <c r="F90" s="29" t="str">
        <f>IF(E18="","",E18)</f>
        <v>Vyplň údaj</v>
      </c>
      <c r="G90" s="42"/>
      <c r="H90" s="42"/>
      <c r="I90" s="34" t="s">
        <v>39</v>
      </c>
      <c r="J90" s="38" t="str">
        <f>E24</f>
        <v xml:space="preserve"> 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147</v>
      </c>
      <c r="D92" s="182" t="s">
        <v>62</v>
      </c>
      <c r="E92" s="182" t="s">
        <v>58</v>
      </c>
      <c r="F92" s="182" t="s">
        <v>59</v>
      </c>
      <c r="G92" s="182" t="s">
        <v>148</v>
      </c>
      <c r="H92" s="182" t="s">
        <v>149</v>
      </c>
      <c r="I92" s="182" t="s">
        <v>150</v>
      </c>
      <c r="J92" s="182" t="s">
        <v>132</v>
      </c>
      <c r="K92" s="183" t="s">
        <v>151</v>
      </c>
      <c r="L92" s="184"/>
      <c r="M92" s="94" t="s">
        <v>21</v>
      </c>
      <c r="N92" s="95" t="s">
        <v>47</v>
      </c>
      <c r="O92" s="95" t="s">
        <v>152</v>
      </c>
      <c r="P92" s="95" t="s">
        <v>153</v>
      </c>
      <c r="Q92" s="95" t="s">
        <v>154</v>
      </c>
      <c r="R92" s="95" t="s">
        <v>155</v>
      </c>
      <c r="S92" s="95" t="s">
        <v>156</v>
      </c>
      <c r="T92" s="96" t="s">
        <v>157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158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P94+P559</f>
        <v>0</v>
      </c>
      <c r="Q93" s="98"/>
      <c r="R93" s="187">
        <f>R94+R559</f>
        <v>3853.6574849178178</v>
      </c>
      <c r="S93" s="98"/>
      <c r="T93" s="188">
        <f>T94+T559</f>
        <v>1350.531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76</v>
      </c>
      <c r="AU93" s="19" t="s">
        <v>133</v>
      </c>
      <c r="BK93" s="189">
        <f>BK94+BK559</f>
        <v>0</v>
      </c>
    </row>
    <row r="94" s="12" customFormat="1" ht="25.92" customHeight="1">
      <c r="A94" s="12"/>
      <c r="B94" s="190"/>
      <c r="C94" s="191"/>
      <c r="D94" s="192" t="s">
        <v>76</v>
      </c>
      <c r="E94" s="193" t="s">
        <v>159</v>
      </c>
      <c r="F94" s="193" t="s">
        <v>160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P95+P269+P284+P395+P443+P448+P492+P551+P556</f>
        <v>0</v>
      </c>
      <c r="Q94" s="198"/>
      <c r="R94" s="199">
        <f>R95+R269+R284+R395+R443+R448+R492+R551+R556</f>
        <v>3852.2120359603177</v>
      </c>
      <c r="S94" s="198"/>
      <c r="T94" s="200">
        <f>T95+T269+T284+T395+T443+T448+T492+T551+T556</f>
        <v>1350.531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85</v>
      </c>
      <c r="AT94" s="202" t="s">
        <v>76</v>
      </c>
      <c r="AU94" s="202" t="s">
        <v>77</v>
      </c>
      <c r="AY94" s="201" t="s">
        <v>161</v>
      </c>
      <c r="BK94" s="203">
        <f>BK95+BK269+BK284+BK395+BK443+BK448+BK492+BK551+BK556</f>
        <v>0</v>
      </c>
    </row>
    <row r="95" s="12" customFormat="1" ht="22.8" customHeight="1">
      <c r="A95" s="12"/>
      <c r="B95" s="190"/>
      <c r="C95" s="191"/>
      <c r="D95" s="192" t="s">
        <v>76</v>
      </c>
      <c r="E95" s="204" t="s">
        <v>85</v>
      </c>
      <c r="F95" s="204" t="s">
        <v>926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SUM(P96:P268)</f>
        <v>0</v>
      </c>
      <c r="Q95" s="198"/>
      <c r="R95" s="199">
        <f>SUM(R96:R268)</f>
        <v>212.09464241123999</v>
      </c>
      <c r="S95" s="198"/>
      <c r="T95" s="200">
        <f>SUM(T96:T268)</f>
        <v>1350.531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85</v>
      </c>
      <c r="AT95" s="202" t="s">
        <v>76</v>
      </c>
      <c r="AU95" s="202" t="s">
        <v>85</v>
      </c>
      <c r="AY95" s="201" t="s">
        <v>161</v>
      </c>
      <c r="BK95" s="203">
        <f>SUM(BK96:BK268)</f>
        <v>0</v>
      </c>
    </row>
    <row r="96" s="2" customFormat="1" ht="24.15" customHeight="1">
      <c r="A96" s="40"/>
      <c r="B96" s="41"/>
      <c r="C96" s="206" t="s">
        <v>85</v>
      </c>
      <c r="D96" s="206" t="s">
        <v>163</v>
      </c>
      <c r="E96" s="207" t="s">
        <v>1387</v>
      </c>
      <c r="F96" s="208" t="s">
        <v>1388</v>
      </c>
      <c r="G96" s="209" t="s">
        <v>929</v>
      </c>
      <c r="H96" s="210">
        <v>742.04999999999995</v>
      </c>
      <c r="I96" s="211"/>
      <c r="J96" s="212">
        <f>ROUND(I96*H96,2)</f>
        <v>0</v>
      </c>
      <c r="K96" s="208" t="s">
        <v>167</v>
      </c>
      <c r="L96" s="46"/>
      <c r="M96" s="213" t="s">
        <v>21</v>
      </c>
      <c r="N96" s="214" t="s">
        <v>48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1.8200000000000001</v>
      </c>
      <c r="T96" s="216">
        <f>S96*H96</f>
        <v>1350.531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168</v>
      </c>
      <c r="AT96" s="217" t="s">
        <v>163</v>
      </c>
      <c r="AU96" s="217" t="s">
        <v>87</v>
      </c>
      <c r="AY96" s="19" t="s">
        <v>161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85</v>
      </c>
      <c r="BK96" s="218">
        <f>ROUND(I96*H96,2)</f>
        <v>0</v>
      </c>
      <c r="BL96" s="19" t="s">
        <v>168</v>
      </c>
      <c r="BM96" s="217" t="s">
        <v>1389</v>
      </c>
    </row>
    <row r="97" s="2" customFormat="1">
      <c r="A97" s="40"/>
      <c r="B97" s="41"/>
      <c r="C97" s="42"/>
      <c r="D97" s="219" t="s">
        <v>170</v>
      </c>
      <c r="E97" s="42"/>
      <c r="F97" s="220" t="s">
        <v>1390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170</v>
      </c>
      <c r="AU97" s="19" t="s">
        <v>87</v>
      </c>
    </row>
    <row r="98" s="13" customFormat="1">
      <c r="A98" s="13"/>
      <c r="B98" s="224"/>
      <c r="C98" s="225"/>
      <c r="D98" s="226" t="s">
        <v>172</v>
      </c>
      <c r="E98" s="227" t="s">
        <v>21</v>
      </c>
      <c r="F98" s="228" t="s">
        <v>1391</v>
      </c>
      <c r="G98" s="225"/>
      <c r="H98" s="229">
        <v>742.04999999999995</v>
      </c>
      <c r="I98" s="230"/>
      <c r="J98" s="225"/>
      <c r="K98" s="225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172</v>
      </c>
      <c r="AU98" s="235" t="s">
        <v>87</v>
      </c>
      <c r="AV98" s="13" t="s">
        <v>87</v>
      </c>
      <c r="AW98" s="13" t="s">
        <v>38</v>
      </c>
      <c r="AX98" s="13" t="s">
        <v>85</v>
      </c>
      <c r="AY98" s="235" t="s">
        <v>161</v>
      </c>
    </row>
    <row r="99" s="2" customFormat="1" ht="24.15" customHeight="1">
      <c r="A99" s="40"/>
      <c r="B99" s="41"/>
      <c r="C99" s="206" t="s">
        <v>87</v>
      </c>
      <c r="D99" s="206" t="s">
        <v>163</v>
      </c>
      <c r="E99" s="207" t="s">
        <v>1392</v>
      </c>
      <c r="F99" s="208" t="s">
        <v>1393</v>
      </c>
      <c r="G99" s="209" t="s">
        <v>929</v>
      </c>
      <c r="H99" s="210">
        <v>983.69500000000005</v>
      </c>
      <c r="I99" s="211"/>
      <c r="J99" s="212">
        <f>ROUND(I99*H99,2)</f>
        <v>0</v>
      </c>
      <c r="K99" s="208" t="s">
        <v>167</v>
      </c>
      <c r="L99" s="46"/>
      <c r="M99" s="213" t="s">
        <v>21</v>
      </c>
      <c r="N99" s="214" t="s">
        <v>48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168</v>
      </c>
      <c r="AT99" s="217" t="s">
        <v>163</v>
      </c>
      <c r="AU99" s="217" t="s">
        <v>87</v>
      </c>
      <c r="AY99" s="19" t="s">
        <v>161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168</v>
      </c>
      <c r="BM99" s="217" t="s">
        <v>1394</v>
      </c>
    </row>
    <row r="100" s="2" customFormat="1">
      <c r="A100" s="40"/>
      <c r="B100" s="41"/>
      <c r="C100" s="42"/>
      <c r="D100" s="219" t="s">
        <v>170</v>
      </c>
      <c r="E100" s="42"/>
      <c r="F100" s="220" t="s">
        <v>1395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170</v>
      </c>
      <c r="AU100" s="19" t="s">
        <v>87</v>
      </c>
    </row>
    <row r="101" s="13" customFormat="1">
      <c r="A101" s="13"/>
      <c r="B101" s="224"/>
      <c r="C101" s="225"/>
      <c r="D101" s="226" t="s">
        <v>172</v>
      </c>
      <c r="E101" s="227" t="s">
        <v>21</v>
      </c>
      <c r="F101" s="228" t="s">
        <v>1396</v>
      </c>
      <c r="G101" s="225"/>
      <c r="H101" s="229">
        <v>27.413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172</v>
      </c>
      <c r="AU101" s="235" t="s">
        <v>87</v>
      </c>
      <c r="AV101" s="13" t="s">
        <v>87</v>
      </c>
      <c r="AW101" s="13" t="s">
        <v>38</v>
      </c>
      <c r="AX101" s="13" t="s">
        <v>77</v>
      </c>
      <c r="AY101" s="235" t="s">
        <v>161</v>
      </c>
    </row>
    <row r="102" s="13" customFormat="1">
      <c r="A102" s="13"/>
      <c r="B102" s="224"/>
      <c r="C102" s="225"/>
      <c r="D102" s="226" t="s">
        <v>172</v>
      </c>
      <c r="E102" s="227" t="s">
        <v>21</v>
      </c>
      <c r="F102" s="228" t="s">
        <v>1397</v>
      </c>
      <c r="G102" s="225"/>
      <c r="H102" s="229">
        <v>50.213999999999999</v>
      </c>
      <c r="I102" s="230"/>
      <c r="J102" s="225"/>
      <c r="K102" s="225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172</v>
      </c>
      <c r="AU102" s="235" t="s">
        <v>87</v>
      </c>
      <c r="AV102" s="13" t="s">
        <v>87</v>
      </c>
      <c r="AW102" s="13" t="s">
        <v>38</v>
      </c>
      <c r="AX102" s="13" t="s">
        <v>77</v>
      </c>
      <c r="AY102" s="235" t="s">
        <v>161</v>
      </c>
    </row>
    <row r="103" s="13" customFormat="1">
      <c r="A103" s="13"/>
      <c r="B103" s="224"/>
      <c r="C103" s="225"/>
      <c r="D103" s="226" t="s">
        <v>172</v>
      </c>
      <c r="E103" s="227" t="s">
        <v>21</v>
      </c>
      <c r="F103" s="228" t="s">
        <v>1398</v>
      </c>
      <c r="G103" s="225"/>
      <c r="H103" s="229">
        <v>-11.742000000000001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172</v>
      </c>
      <c r="AU103" s="235" t="s">
        <v>87</v>
      </c>
      <c r="AV103" s="13" t="s">
        <v>87</v>
      </c>
      <c r="AW103" s="13" t="s">
        <v>38</v>
      </c>
      <c r="AX103" s="13" t="s">
        <v>77</v>
      </c>
      <c r="AY103" s="235" t="s">
        <v>161</v>
      </c>
    </row>
    <row r="104" s="15" customFormat="1">
      <c r="A104" s="15"/>
      <c r="B104" s="258"/>
      <c r="C104" s="259"/>
      <c r="D104" s="226" t="s">
        <v>172</v>
      </c>
      <c r="E104" s="260" t="s">
        <v>21</v>
      </c>
      <c r="F104" s="261" t="s">
        <v>208</v>
      </c>
      <c r="G104" s="259"/>
      <c r="H104" s="262">
        <v>65.884999999999991</v>
      </c>
      <c r="I104" s="263"/>
      <c r="J104" s="259"/>
      <c r="K104" s="259"/>
      <c r="L104" s="264"/>
      <c r="M104" s="265"/>
      <c r="N104" s="266"/>
      <c r="O104" s="266"/>
      <c r="P104" s="266"/>
      <c r="Q104" s="266"/>
      <c r="R104" s="266"/>
      <c r="S104" s="266"/>
      <c r="T104" s="26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8" t="s">
        <v>172</v>
      </c>
      <c r="AU104" s="268" t="s">
        <v>87</v>
      </c>
      <c r="AV104" s="15" t="s">
        <v>183</v>
      </c>
      <c r="AW104" s="15" t="s">
        <v>38</v>
      </c>
      <c r="AX104" s="15" t="s">
        <v>77</v>
      </c>
      <c r="AY104" s="268" t="s">
        <v>161</v>
      </c>
    </row>
    <row r="105" s="13" customFormat="1">
      <c r="A105" s="13"/>
      <c r="B105" s="224"/>
      <c r="C105" s="225"/>
      <c r="D105" s="226" t="s">
        <v>172</v>
      </c>
      <c r="E105" s="227" t="s">
        <v>21</v>
      </c>
      <c r="F105" s="228" t="s">
        <v>1399</v>
      </c>
      <c r="G105" s="225"/>
      <c r="H105" s="229">
        <v>917.80999999999995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172</v>
      </c>
      <c r="AU105" s="235" t="s">
        <v>87</v>
      </c>
      <c r="AV105" s="13" t="s">
        <v>87</v>
      </c>
      <c r="AW105" s="13" t="s">
        <v>38</v>
      </c>
      <c r="AX105" s="13" t="s">
        <v>77</v>
      </c>
      <c r="AY105" s="235" t="s">
        <v>161</v>
      </c>
    </row>
    <row r="106" s="14" customFormat="1">
      <c r="A106" s="14"/>
      <c r="B106" s="236"/>
      <c r="C106" s="237"/>
      <c r="D106" s="226" t="s">
        <v>172</v>
      </c>
      <c r="E106" s="238" t="s">
        <v>21</v>
      </c>
      <c r="F106" s="239" t="s">
        <v>175</v>
      </c>
      <c r="G106" s="237"/>
      <c r="H106" s="240">
        <v>983.69499999999994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172</v>
      </c>
      <c r="AU106" s="246" t="s">
        <v>87</v>
      </c>
      <c r="AV106" s="14" t="s">
        <v>168</v>
      </c>
      <c r="AW106" s="14" t="s">
        <v>38</v>
      </c>
      <c r="AX106" s="14" t="s">
        <v>85</v>
      </c>
      <c r="AY106" s="246" t="s">
        <v>161</v>
      </c>
    </row>
    <row r="107" s="2" customFormat="1" ht="16.5" customHeight="1">
      <c r="A107" s="40"/>
      <c r="B107" s="41"/>
      <c r="C107" s="247" t="s">
        <v>183</v>
      </c>
      <c r="D107" s="247" t="s">
        <v>176</v>
      </c>
      <c r="E107" s="248" t="s">
        <v>1400</v>
      </c>
      <c r="F107" s="249" t="s">
        <v>1401</v>
      </c>
      <c r="G107" s="250" t="s">
        <v>166</v>
      </c>
      <c r="H107" s="251">
        <v>68.858999999999995</v>
      </c>
      <c r="I107" s="252"/>
      <c r="J107" s="253">
        <f>ROUND(I107*H107,2)</f>
        <v>0</v>
      </c>
      <c r="K107" s="249" t="s">
        <v>167</v>
      </c>
      <c r="L107" s="254"/>
      <c r="M107" s="255" t="s">
        <v>21</v>
      </c>
      <c r="N107" s="256" t="s">
        <v>48</v>
      </c>
      <c r="O107" s="86"/>
      <c r="P107" s="215">
        <f>O107*H107</f>
        <v>0</v>
      </c>
      <c r="Q107" s="215">
        <v>1</v>
      </c>
      <c r="R107" s="215">
        <f>Q107*H107</f>
        <v>68.858999999999995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179</v>
      </c>
      <c r="AT107" s="217" t="s">
        <v>176</v>
      </c>
      <c r="AU107" s="217" t="s">
        <v>87</v>
      </c>
      <c r="AY107" s="19" t="s">
        <v>161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85</v>
      </c>
      <c r="BK107" s="218">
        <f>ROUND(I107*H107,2)</f>
        <v>0</v>
      </c>
      <c r="BL107" s="19" t="s">
        <v>168</v>
      </c>
      <c r="BM107" s="217" t="s">
        <v>1402</v>
      </c>
    </row>
    <row r="108" s="13" customFormat="1">
      <c r="A108" s="13"/>
      <c r="B108" s="224"/>
      <c r="C108" s="225"/>
      <c r="D108" s="226" t="s">
        <v>172</v>
      </c>
      <c r="E108" s="227" t="s">
        <v>21</v>
      </c>
      <c r="F108" s="228" t="s">
        <v>1403</v>
      </c>
      <c r="G108" s="225"/>
      <c r="H108" s="229">
        <v>1.919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172</v>
      </c>
      <c r="AU108" s="235" t="s">
        <v>87</v>
      </c>
      <c r="AV108" s="13" t="s">
        <v>87</v>
      </c>
      <c r="AW108" s="13" t="s">
        <v>38</v>
      </c>
      <c r="AX108" s="13" t="s">
        <v>77</v>
      </c>
      <c r="AY108" s="235" t="s">
        <v>161</v>
      </c>
    </row>
    <row r="109" s="13" customFormat="1">
      <c r="A109" s="13"/>
      <c r="B109" s="224"/>
      <c r="C109" s="225"/>
      <c r="D109" s="226" t="s">
        <v>172</v>
      </c>
      <c r="E109" s="227" t="s">
        <v>21</v>
      </c>
      <c r="F109" s="228" t="s">
        <v>1404</v>
      </c>
      <c r="G109" s="225"/>
      <c r="H109" s="229">
        <v>3.5150000000000001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172</v>
      </c>
      <c r="AU109" s="235" t="s">
        <v>87</v>
      </c>
      <c r="AV109" s="13" t="s">
        <v>87</v>
      </c>
      <c r="AW109" s="13" t="s">
        <v>38</v>
      </c>
      <c r="AX109" s="13" t="s">
        <v>77</v>
      </c>
      <c r="AY109" s="235" t="s">
        <v>161</v>
      </c>
    </row>
    <row r="110" s="13" customFormat="1">
      <c r="A110" s="13"/>
      <c r="B110" s="224"/>
      <c r="C110" s="225"/>
      <c r="D110" s="226" t="s">
        <v>172</v>
      </c>
      <c r="E110" s="227" t="s">
        <v>21</v>
      </c>
      <c r="F110" s="228" t="s">
        <v>1405</v>
      </c>
      <c r="G110" s="225"/>
      <c r="H110" s="229">
        <v>-0.82199999999999995</v>
      </c>
      <c r="I110" s="230"/>
      <c r="J110" s="225"/>
      <c r="K110" s="225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172</v>
      </c>
      <c r="AU110" s="235" t="s">
        <v>87</v>
      </c>
      <c r="AV110" s="13" t="s">
        <v>87</v>
      </c>
      <c r="AW110" s="13" t="s">
        <v>38</v>
      </c>
      <c r="AX110" s="13" t="s">
        <v>77</v>
      </c>
      <c r="AY110" s="235" t="s">
        <v>161</v>
      </c>
    </row>
    <row r="111" s="15" customFormat="1">
      <c r="A111" s="15"/>
      <c r="B111" s="258"/>
      <c r="C111" s="259"/>
      <c r="D111" s="226" t="s">
        <v>172</v>
      </c>
      <c r="E111" s="260" t="s">
        <v>21</v>
      </c>
      <c r="F111" s="261" t="s">
        <v>208</v>
      </c>
      <c r="G111" s="259"/>
      <c r="H111" s="262">
        <v>4.6120000000000001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8" t="s">
        <v>172</v>
      </c>
      <c r="AU111" s="268" t="s">
        <v>87</v>
      </c>
      <c r="AV111" s="15" t="s">
        <v>183</v>
      </c>
      <c r="AW111" s="15" t="s">
        <v>38</v>
      </c>
      <c r="AX111" s="15" t="s">
        <v>77</v>
      </c>
      <c r="AY111" s="268" t="s">
        <v>161</v>
      </c>
    </row>
    <row r="112" s="13" customFormat="1">
      <c r="A112" s="13"/>
      <c r="B112" s="224"/>
      <c r="C112" s="225"/>
      <c r="D112" s="226" t="s">
        <v>172</v>
      </c>
      <c r="E112" s="227" t="s">
        <v>21</v>
      </c>
      <c r="F112" s="228" t="s">
        <v>1406</v>
      </c>
      <c r="G112" s="225"/>
      <c r="H112" s="229">
        <v>64.247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172</v>
      </c>
      <c r="AU112" s="235" t="s">
        <v>87</v>
      </c>
      <c r="AV112" s="13" t="s">
        <v>87</v>
      </c>
      <c r="AW112" s="13" t="s">
        <v>38</v>
      </c>
      <c r="AX112" s="13" t="s">
        <v>77</v>
      </c>
      <c r="AY112" s="235" t="s">
        <v>161</v>
      </c>
    </row>
    <row r="113" s="14" customFormat="1">
      <c r="A113" s="14"/>
      <c r="B113" s="236"/>
      <c r="C113" s="237"/>
      <c r="D113" s="226" t="s">
        <v>172</v>
      </c>
      <c r="E113" s="238" t="s">
        <v>21</v>
      </c>
      <c r="F113" s="239" t="s">
        <v>175</v>
      </c>
      <c r="G113" s="237"/>
      <c r="H113" s="240">
        <v>68.858999999999995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172</v>
      </c>
      <c r="AU113" s="246" t="s">
        <v>87</v>
      </c>
      <c r="AV113" s="14" t="s">
        <v>168</v>
      </c>
      <c r="AW113" s="14" t="s">
        <v>38</v>
      </c>
      <c r="AX113" s="14" t="s">
        <v>85</v>
      </c>
      <c r="AY113" s="246" t="s">
        <v>161</v>
      </c>
    </row>
    <row r="114" s="2" customFormat="1" ht="16.5" customHeight="1">
      <c r="A114" s="40"/>
      <c r="B114" s="41"/>
      <c r="C114" s="206" t="s">
        <v>168</v>
      </c>
      <c r="D114" s="206" t="s">
        <v>163</v>
      </c>
      <c r="E114" s="207" t="s">
        <v>1407</v>
      </c>
      <c r="F114" s="208" t="s">
        <v>1408</v>
      </c>
      <c r="G114" s="209" t="s">
        <v>186</v>
      </c>
      <c r="H114" s="210">
        <v>735.52999999999997</v>
      </c>
      <c r="I114" s="211"/>
      <c r="J114" s="212">
        <f>ROUND(I114*H114,2)</f>
        <v>0</v>
      </c>
      <c r="K114" s="208" t="s">
        <v>167</v>
      </c>
      <c r="L114" s="46"/>
      <c r="M114" s="213" t="s">
        <v>21</v>
      </c>
      <c r="N114" s="214" t="s">
        <v>48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168</v>
      </c>
      <c r="AT114" s="217" t="s">
        <v>163</v>
      </c>
      <c r="AU114" s="217" t="s">
        <v>87</v>
      </c>
      <c r="AY114" s="19" t="s">
        <v>161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85</v>
      </c>
      <c r="BK114" s="218">
        <f>ROUND(I114*H114,2)</f>
        <v>0</v>
      </c>
      <c r="BL114" s="19" t="s">
        <v>168</v>
      </c>
      <c r="BM114" s="217" t="s">
        <v>1409</v>
      </c>
    </row>
    <row r="115" s="2" customFormat="1">
      <c r="A115" s="40"/>
      <c r="B115" s="41"/>
      <c r="C115" s="42"/>
      <c r="D115" s="219" t="s">
        <v>170</v>
      </c>
      <c r="E115" s="42"/>
      <c r="F115" s="220" t="s">
        <v>1410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170</v>
      </c>
      <c r="AU115" s="19" t="s">
        <v>87</v>
      </c>
    </row>
    <row r="116" s="13" customFormat="1">
      <c r="A116" s="13"/>
      <c r="B116" s="224"/>
      <c r="C116" s="225"/>
      <c r="D116" s="226" t="s">
        <v>172</v>
      </c>
      <c r="E116" s="227" t="s">
        <v>21</v>
      </c>
      <c r="F116" s="228" t="s">
        <v>1411</v>
      </c>
      <c r="G116" s="225"/>
      <c r="H116" s="229">
        <v>57.399999999999999</v>
      </c>
      <c r="I116" s="230"/>
      <c r="J116" s="225"/>
      <c r="K116" s="225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172</v>
      </c>
      <c r="AU116" s="235" t="s">
        <v>87</v>
      </c>
      <c r="AV116" s="13" t="s">
        <v>87</v>
      </c>
      <c r="AW116" s="13" t="s">
        <v>38</v>
      </c>
      <c r="AX116" s="13" t="s">
        <v>77</v>
      </c>
      <c r="AY116" s="235" t="s">
        <v>161</v>
      </c>
    </row>
    <row r="117" s="13" customFormat="1">
      <c r="A117" s="13"/>
      <c r="B117" s="224"/>
      <c r="C117" s="225"/>
      <c r="D117" s="226" t="s">
        <v>172</v>
      </c>
      <c r="E117" s="227" t="s">
        <v>21</v>
      </c>
      <c r="F117" s="228" t="s">
        <v>1412</v>
      </c>
      <c r="G117" s="225"/>
      <c r="H117" s="229">
        <v>678.13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172</v>
      </c>
      <c r="AU117" s="235" t="s">
        <v>87</v>
      </c>
      <c r="AV117" s="13" t="s">
        <v>87</v>
      </c>
      <c r="AW117" s="13" t="s">
        <v>38</v>
      </c>
      <c r="AX117" s="13" t="s">
        <v>77</v>
      </c>
      <c r="AY117" s="235" t="s">
        <v>161</v>
      </c>
    </row>
    <row r="118" s="14" customFormat="1">
      <c r="A118" s="14"/>
      <c r="B118" s="236"/>
      <c r="C118" s="237"/>
      <c r="D118" s="226" t="s">
        <v>172</v>
      </c>
      <c r="E118" s="238" t="s">
        <v>21</v>
      </c>
      <c r="F118" s="239" t="s">
        <v>175</v>
      </c>
      <c r="G118" s="237"/>
      <c r="H118" s="240">
        <v>735.52999999999997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172</v>
      </c>
      <c r="AU118" s="246" t="s">
        <v>87</v>
      </c>
      <c r="AV118" s="14" t="s">
        <v>168</v>
      </c>
      <c r="AW118" s="14" t="s">
        <v>38</v>
      </c>
      <c r="AX118" s="14" t="s">
        <v>85</v>
      </c>
      <c r="AY118" s="246" t="s">
        <v>161</v>
      </c>
    </row>
    <row r="119" s="2" customFormat="1" ht="24.15" customHeight="1">
      <c r="A119" s="40"/>
      <c r="B119" s="41"/>
      <c r="C119" s="206" t="s">
        <v>196</v>
      </c>
      <c r="D119" s="206" t="s">
        <v>163</v>
      </c>
      <c r="E119" s="207" t="s">
        <v>1413</v>
      </c>
      <c r="F119" s="208" t="s">
        <v>1414</v>
      </c>
      <c r="G119" s="209" t="s">
        <v>929</v>
      </c>
      <c r="H119" s="210">
        <v>77.626999999999995</v>
      </c>
      <c r="I119" s="211"/>
      <c r="J119" s="212">
        <f>ROUND(I119*H119,2)</f>
        <v>0</v>
      </c>
      <c r="K119" s="208" t="s">
        <v>167</v>
      </c>
      <c r="L119" s="46"/>
      <c r="M119" s="213" t="s">
        <v>21</v>
      </c>
      <c r="N119" s="214" t="s">
        <v>48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168</v>
      </c>
      <c r="AT119" s="217" t="s">
        <v>163</v>
      </c>
      <c r="AU119" s="217" t="s">
        <v>87</v>
      </c>
      <c r="AY119" s="19" t="s">
        <v>161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168</v>
      </c>
      <c r="BM119" s="217" t="s">
        <v>1415</v>
      </c>
    </row>
    <row r="120" s="2" customFormat="1">
      <c r="A120" s="40"/>
      <c r="B120" s="41"/>
      <c r="C120" s="42"/>
      <c r="D120" s="219" t="s">
        <v>170</v>
      </c>
      <c r="E120" s="42"/>
      <c r="F120" s="220" t="s">
        <v>1416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170</v>
      </c>
      <c r="AU120" s="19" t="s">
        <v>87</v>
      </c>
    </row>
    <row r="121" s="13" customFormat="1">
      <c r="A121" s="13"/>
      <c r="B121" s="224"/>
      <c r="C121" s="225"/>
      <c r="D121" s="226" t="s">
        <v>172</v>
      </c>
      <c r="E121" s="227" t="s">
        <v>21</v>
      </c>
      <c r="F121" s="228" t="s">
        <v>1417</v>
      </c>
      <c r="G121" s="225"/>
      <c r="H121" s="229">
        <v>27.413</v>
      </c>
      <c r="I121" s="230"/>
      <c r="J121" s="225"/>
      <c r="K121" s="225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172</v>
      </c>
      <c r="AU121" s="235" t="s">
        <v>87</v>
      </c>
      <c r="AV121" s="13" t="s">
        <v>87</v>
      </c>
      <c r="AW121" s="13" t="s">
        <v>38</v>
      </c>
      <c r="AX121" s="13" t="s">
        <v>77</v>
      </c>
      <c r="AY121" s="235" t="s">
        <v>161</v>
      </c>
    </row>
    <row r="122" s="13" customFormat="1">
      <c r="A122" s="13"/>
      <c r="B122" s="224"/>
      <c r="C122" s="225"/>
      <c r="D122" s="226" t="s">
        <v>172</v>
      </c>
      <c r="E122" s="227" t="s">
        <v>21</v>
      </c>
      <c r="F122" s="228" t="s">
        <v>1418</v>
      </c>
      <c r="G122" s="225"/>
      <c r="H122" s="229">
        <v>50.213999999999999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172</v>
      </c>
      <c r="AU122" s="235" t="s">
        <v>87</v>
      </c>
      <c r="AV122" s="13" t="s">
        <v>87</v>
      </c>
      <c r="AW122" s="13" t="s">
        <v>38</v>
      </c>
      <c r="AX122" s="13" t="s">
        <v>77</v>
      </c>
      <c r="AY122" s="235" t="s">
        <v>161</v>
      </c>
    </row>
    <row r="123" s="14" customFormat="1">
      <c r="A123" s="14"/>
      <c r="B123" s="236"/>
      <c r="C123" s="237"/>
      <c r="D123" s="226" t="s">
        <v>172</v>
      </c>
      <c r="E123" s="238" t="s">
        <v>21</v>
      </c>
      <c r="F123" s="239" t="s">
        <v>175</v>
      </c>
      <c r="G123" s="237"/>
      <c r="H123" s="240">
        <v>77.626999999999995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172</v>
      </c>
      <c r="AU123" s="246" t="s">
        <v>87</v>
      </c>
      <c r="AV123" s="14" t="s">
        <v>168</v>
      </c>
      <c r="AW123" s="14" t="s">
        <v>38</v>
      </c>
      <c r="AX123" s="14" t="s">
        <v>85</v>
      </c>
      <c r="AY123" s="246" t="s">
        <v>161</v>
      </c>
    </row>
    <row r="124" s="2" customFormat="1" ht="21.75" customHeight="1">
      <c r="A124" s="40"/>
      <c r="B124" s="41"/>
      <c r="C124" s="206" t="s">
        <v>216</v>
      </c>
      <c r="D124" s="206" t="s">
        <v>163</v>
      </c>
      <c r="E124" s="207" t="s">
        <v>1419</v>
      </c>
      <c r="F124" s="208" t="s">
        <v>1420</v>
      </c>
      <c r="G124" s="209" t="s">
        <v>929</v>
      </c>
      <c r="H124" s="210">
        <v>3311.1399999999999</v>
      </c>
      <c r="I124" s="211"/>
      <c r="J124" s="212">
        <f>ROUND(I124*H124,2)</f>
        <v>0</v>
      </c>
      <c r="K124" s="208" t="s">
        <v>167</v>
      </c>
      <c r="L124" s="46"/>
      <c r="M124" s="213" t="s">
        <v>21</v>
      </c>
      <c r="N124" s="214" t="s">
        <v>48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168</v>
      </c>
      <c r="AT124" s="217" t="s">
        <v>163</v>
      </c>
      <c r="AU124" s="217" t="s">
        <v>87</v>
      </c>
      <c r="AY124" s="19" t="s">
        <v>161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168</v>
      </c>
      <c r="BM124" s="217" t="s">
        <v>1421</v>
      </c>
    </row>
    <row r="125" s="2" customFormat="1">
      <c r="A125" s="40"/>
      <c r="B125" s="41"/>
      <c r="C125" s="42"/>
      <c r="D125" s="219" t="s">
        <v>170</v>
      </c>
      <c r="E125" s="42"/>
      <c r="F125" s="220" t="s">
        <v>1422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170</v>
      </c>
      <c r="AU125" s="19" t="s">
        <v>87</v>
      </c>
    </row>
    <row r="126" s="13" customFormat="1">
      <c r="A126" s="13"/>
      <c r="B126" s="224"/>
      <c r="C126" s="225"/>
      <c r="D126" s="226" t="s">
        <v>172</v>
      </c>
      <c r="E126" s="227" t="s">
        <v>21</v>
      </c>
      <c r="F126" s="228" t="s">
        <v>1423</v>
      </c>
      <c r="G126" s="225"/>
      <c r="H126" s="229">
        <v>2262.7600000000002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172</v>
      </c>
      <c r="AU126" s="235" t="s">
        <v>87</v>
      </c>
      <c r="AV126" s="13" t="s">
        <v>87</v>
      </c>
      <c r="AW126" s="13" t="s">
        <v>38</v>
      </c>
      <c r="AX126" s="13" t="s">
        <v>77</v>
      </c>
      <c r="AY126" s="235" t="s">
        <v>161</v>
      </c>
    </row>
    <row r="127" s="13" customFormat="1">
      <c r="A127" s="13"/>
      <c r="B127" s="224"/>
      <c r="C127" s="225"/>
      <c r="D127" s="226" t="s">
        <v>172</v>
      </c>
      <c r="E127" s="227" t="s">
        <v>21</v>
      </c>
      <c r="F127" s="228" t="s">
        <v>1424</v>
      </c>
      <c r="G127" s="225"/>
      <c r="H127" s="229">
        <v>710.88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172</v>
      </c>
      <c r="AU127" s="235" t="s">
        <v>87</v>
      </c>
      <c r="AV127" s="13" t="s">
        <v>87</v>
      </c>
      <c r="AW127" s="13" t="s">
        <v>38</v>
      </c>
      <c r="AX127" s="13" t="s">
        <v>77</v>
      </c>
      <c r="AY127" s="235" t="s">
        <v>161</v>
      </c>
    </row>
    <row r="128" s="13" customFormat="1">
      <c r="A128" s="13"/>
      <c r="B128" s="224"/>
      <c r="C128" s="225"/>
      <c r="D128" s="226" t="s">
        <v>172</v>
      </c>
      <c r="E128" s="227" t="s">
        <v>21</v>
      </c>
      <c r="F128" s="228" t="s">
        <v>1425</v>
      </c>
      <c r="G128" s="225"/>
      <c r="H128" s="229">
        <v>337.5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172</v>
      </c>
      <c r="AU128" s="235" t="s">
        <v>87</v>
      </c>
      <c r="AV128" s="13" t="s">
        <v>87</v>
      </c>
      <c r="AW128" s="13" t="s">
        <v>38</v>
      </c>
      <c r="AX128" s="13" t="s">
        <v>77</v>
      </c>
      <c r="AY128" s="235" t="s">
        <v>161</v>
      </c>
    </row>
    <row r="129" s="14" customFormat="1">
      <c r="A129" s="14"/>
      <c r="B129" s="236"/>
      <c r="C129" s="237"/>
      <c r="D129" s="226" t="s">
        <v>172</v>
      </c>
      <c r="E129" s="238" t="s">
        <v>21</v>
      </c>
      <c r="F129" s="239" t="s">
        <v>175</v>
      </c>
      <c r="G129" s="237"/>
      <c r="H129" s="240">
        <v>3311.1400000000003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172</v>
      </c>
      <c r="AU129" s="246" t="s">
        <v>87</v>
      </c>
      <c r="AV129" s="14" t="s">
        <v>168</v>
      </c>
      <c r="AW129" s="14" t="s">
        <v>38</v>
      </c>
      <c r="AX129" s="14" t="s">
        <v>85</v>
      </c>
      <c r="AY129" s="246" t="s">
        <v>161</v>
      </c>
    </row>
    <row r="130" s="2" customFormat="1" ht="24.15" customHeight="1">
      <c r="A130" s="40"/>
      <c r="B130" s="41"/>
      <c r="C130" s="206" t="s">
        <v>221</v>
      </c>
      <c r="D130" s="206" t="s">
        <v>163</v>
      </c>
      <c r="E130" s="207" t="s">
        <v>1426</v>
      </c>
      <c r="F130" s="208" t="s">
        <v>1427</v>
      </c>
      <c r="G130" s="209" t="s">
        <v>929</v>
      </c>
      <c r="H130" s="210">
        <v>43.225000000000001</v>
      </c>
      <c r="I130" s="211"/>
      <c r="J130" s="212">
        <f>ROUND(I130*H130,2)</f>
        <v>0</v>
      </c>
      <c r="K130" s="208" t="s">
        <v>167</v>
      </c>
      <c r="L130" s="46"/>
      <c r="M130" s="213" t="s">
        <v>21</v>
      </c>
      <c r="N130" s="214" t="s">
        <v>48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168</v>
      </c>
      <c r="AT130" s="217" t="s">
        <v>163</v>
      </c>
      <c r="AU130" s="217" t="s">
        <v>87</v>
      </c>
      <c r="AY130" s="19" t="s">
        <v>161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85</v>
      </c>
      <c r="BK130" s="218">
        <f>ROUND(I130*H130,2)</f>
        <v>0</v>
      </c>
      <c r="BL130" s="19" t="s">
        <v>168</v>
      </c>
      <c r="BM130" s="217" t="s">
        <v>1428</v>
      </c>
    </row>
    <row r="131" s="2" customFormat="1">
      <c r="A131" s="40"/>
      <c r="B131" s="41"/>
      <c r="C131" s="42"/>
      <c r="D131" s="219" t="s">
        <v>170</v>
      </c>
      <c r="E131" s="42"/>
      <c r="F131" s="220" t="s">
        <v>1429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170</v>
      </c>
      <c r="AU131" s="19" t="s">
        <v>87</v>
      </c>
    </row>
    <row r="132" s="13" customFormat="1">
      <c r="A132" s="13"/>
      <c r="B132" s="224"/>
      <c r="C132" s="225"/>
      <c r="D132" s="226" t="s">
        <v>172</v>
      </c>
      <c r="E132" s="227" t="s">
        <v>21</v>
      </c>
      <c r="F132" s="228" t="s">
        <v>1430</v>
      </c>
      <c r="G132" s="225"/>
      <c r="H132" s="229">
        <v>43.225000000000001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172</v>
      </c>
      <c r="AU132" s="235" t="s">
        <v>87</v>
      </c>
      <c r="AV132" s="13" t="s">
        <v>87</v>
      </c>
      <c r="AW132" s="13" t="s">
        <v>38</v>
      </c>
      <c r="AX132" s="13" t="s">
        <v>85</v>
      </c>
      <c r="AY132" s="235" t="s">
        <v>161</v>
      </c>
    </row>
    <row r="133" s="2" customFormat="1" ht="16.5" customHeight="1">
      <c r="A133" s="40"/>
      <c r="B133" s="41"/>
      <c r="C133" s="206" t="s">
        <v>179</v>
      </c>
      <c r="D133" s="206" t="s">
        <v>163</v>
      </c>
      <c r="E133" s="207" t="s">
        <v>1431</v>
      </c>
      <c r="F133" s="208" t="s">
        <v>1432</v>
      </c>
      <c r="G133" s="209" t="s">
        <v>186</v>
      </c>
      <c r="H133" s="210">
        <v>45.899999999999999</v>
      </c>
      <c r="I133" s="211"/>
      <c r="J133" s="212">
        <f>ROUND(I133*H133,2)</f>
        <v>0</v>
      </c>
      <c r="K133" s="208" t="s">
        <v>167</v>
      </c>
      <c r="L133" s="46"/>
      <c r="M133" s="213" t="s">
        <v>21</v>
      </c>
      <c r="N133" s="214" t="s">
        <v>48</v>
      </c>
      <c r="O133" s="86"/>
      <c r="P133" s="215">
        <f>O133*H133</f>
        <v>0</v>
      </c>
      <c r="Q133" s="215">
        <v>0.00070100000000000002</v>
      </c>
      <c r="R133" s="215">
        <f>Q133*H133</f>
        <v>0.0321759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168</v>
      </c>
      <c r="AT133" s="217" t="s">
        <v>163</v>
      </c>
      <c r="AU133" s="217" t="s">
        <v>87</v>
      </c>
      <c r="AY133" s="19" t="s">
        <v>161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85</v>
      </c>
      <c r="BK133" s="218">
        <f>ROUND(I133*H133,2)</f>
        <v>0</v>
      </c>
      <c r="BL133" s="19" t="s">
        <v>168</v>
      </c>
      <c r="BM133" s="217" t="s">
        <v>1433</v>
      </c>
    </row>
    <row r="134" s="2" customFormat="1">
      <c r="A134" s="40"/>
      <c r="B134" s="41"/>
      <c r="C134" s="42"/>
      <c r="D134" s="219" t="s">
        <v>170</v>
      </c>
      <c r="E134" s="42"/>
      <c r="F134" s="220" t="s">
        <v>1434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170</v>
      </c>
      <c r="AU134" s="19" t="s">
        <v>87</v>
      </c>
    </row>
    <row r="135" s="13" customFormat="1">
      <c r="A135" s="13"/>
      <c r="B135" s="224"/>
      <c r="C135" s="225"/>
      <c r="D135" s="226" t="s">
        <v>172</v>
      </c>
      <c r="E135" s="227" t="s">
        <v>21</v>
      </c>
      <c r="F135" s="228" t="s">
        <v>1435</v>
      </c>
      <c r="G135" s="225"/>
      <c r="H135" s="229">
        <v>17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172</v>
      </c>
      <c r="AU135" s="235" t="s">
        <v>87</v>
      </c>
      <c r="AV135" s="13" t="s">
        <v>87</v>
      </c>
      <c r="AW135" s="13" t="s">
        <v>38</v>
      </c>
      <c r="AX135" s="13" t="s">
        <v>77</v>
      </c>
      <c r="AY135" s="235" t="s">
        <v>161</v>
      </c>
    </row>
    <row r="136" s="13" customFormat="1">
      <c r="A136" s="13"/>
      <c r="B136" s="224"/>
      <c r="C136" s="225"/>
      <c r="D136" s="226" t="s">
        <v>172</v>
      </c>
      <c r="E136" s="227" t="s">
        <v>21</v>
      </c>
      <c r="F136" s="228" t="s">
        <v>1436</v>
      </c>
      <c r="G136" s="225"/>
      <c r="H136" s="229">
        <v>28.899999999999999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172</v>
      </c>
      <c r="AU136" s="235" t="s">
        <v>87</v>
      </c>
      <c r="AV136" s="13" t="s">
        <v>87</v>
      </c>
      <c r="AW136" s="13" t="s">
        <v>38</v>
      </c>
      <c r="AX136" s="13" t="s">
        <v>77</v>
      </c>
      <c r="AY136" s="235" t="s">
        <v>161</v>
      </c>
    </row>
    <row r="137" s="14" customFormat="1">
      <c r="A137" s="14"/>
      <c r="B137" s="236"/>
      <c r="C137" s="237"/>
      <c r="D137" s="226" t="s">
        <v>172</v>
      </c>
      <c r="E137" s="238" t="s">
        <v>21</v>
      </c>
      <c r="F137" s="239" t="s">
        <v>175</v>
      </c>
      <c r="G137" s="237"/>
      <c r="H137" s="240">
        <v>45.899999999999999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172</v>
      </c>
      <c r="AU137" s="246" t="s">
        <v>87</v>
      </c>
      <c r="AV137" s="14" t="s">
        <v>168</v>
      </c>
      <c r="AW137" s="14" t="s">
        <v>38</v>
      </c>
      <c r="AX137" s="14" t="s">
        <v>85</v>
      </c>
      <c r="AY137" s="246" t="s">
        <v>161</v>
      </c>
    </row>
    <row r="138" s="2" customFormat="1" ht="24.15" customHeight="1">
      <c r="A138" s="40"/>
      <c r="B138" s="41"/>
      <c r="C138" s="206" t="s">
        <v>229</v>
      </c>
      <c r="D138" s="206" t="s">
        <v>163</v>
      </c>
      <c r="E138" s="207" t="s">
        <v>1437</v>
      </c>
      <c r="F138" s="208" t="s">
        <v>1438</v>
      </c>
      <c r="G138" s="209" t="s">
        <v>186</v>
      </c>
      <c r="H138" s="210">
        <v>45.899999999999999</v>
      </c>
      <c r="I138" s="211"/>
      <c r="J138" s="212">
        <f>ROUND(I138*H138,2)</f>
        <v>0</v>
      </c>
      <c r="K138" s="208" t="s">
        <v>167</v>
      </c>
      <c r="L138" s="46"/>
      <c r="M138" s="213" t="s">
        <v>21</v>
      </c>
      <c r="N138" s="214" t="s">
        <v>48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168</v>
      </c>
      <c r="AT138" s="217" t="s">
        <v>163</v>
      </c>
      <c r="AU138" s="217" t="s">
        <v>87</v>
      </c>
      <c r="AY138" s="19" t="s">
        <v>161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168</v>
      </c>
      <c r="BM138" s="217" t="s">
        <v>1439</v>
      </c>
    </row>
    <row r="139" s="2" customFormat="1">
      <c r="A139" s="40"/>
      <c r="B139" s="41"/>
      <c r="C139" s="42"/>
      <c r="D139" s="219" t="s">
        <v>170</v>
      </c>
      <c r="E139" s="42"/>
      <c r="F139" s="220" t="s">
        <v>1440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170</v>
      </c>
      <c r="AU139" s="19" t="s">
        <v>87</v>
      </c>
    </row>
    <row r="140" s="2" customFormat="1" ht="21.75" customHeight="1">
      <c r="A140" s="40"/>
      <c r="B140" s="41"/>
      <c r="C140" s="206" t="s">
        <v>235</v>
      </c>
      <c r="D140" s="206" t="s">
        <v>163</v>
      </c>
      <c r="E140" s="207" t="s">
        <v>1441</v>
      </c>
      <c r="F140" s="208" t="s">
        <v>1442</v>
      </c>
      <c r="G140" s="209" t="s">
        <v>929</v>
      </c>
      <c r="H140" s="210">
        <v>77.626999999999995</v>
      </c>
      <c r="I140" s="211"/>
      <c r="J140" s="212">
        <f>ROUND(I140*H140,2)</f>
        <v>0</v>
      </c>
      <c r="K140" s="208" t="s">
        <v>167</v>
      </c>
      <c r="L140" s="46"/>
      <c r="M140" s="213" t="s">
        <v>21</v>
      </c>
      <c r="N140" s="214" t="s">
        <v>48</v>
      </c>
      <c r="O140" s="86"/>
      <c r="P140" s="215">
        <f>O140*H140</f>
        <v>0</v>
      </c>
      <c r="Q140" s="215">
        <v>0.00045731999999999999</v>
      </c>
      <c r="R140" s="215">
        <f>Q140*H140</f>
        <v>0.035500379639999996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168</v>
      </c>
      <c r="AT140" s="217" t="s">
        <v>163</v>
      </c>
      <c r="AU140" s="217" t="s">
        <v>87</v>
      </c>
      <c r="AY140" s="19" t="s">
        <v>161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85</v>
      </c>
      <c r="BK140" s="218">
        <f>ROUND(I140*H140,2)</f>
        <v>0</v>
      </c>
      <c r="BL140" s="19" t="s">
        <v>168</v>
      </c>
      <c r="BM140" s="217" t="s">
        <v>1443</v>
      </c>
    </row>
    <row r="141" s="2" customFormat="1">
      <c r="A141" s="40"/>
      <c r="B141" s="41"/>
      <c r="C141" s="42"/>
      <c r="D141" s="219" t="s">
        <v>170</v>
      </c>
      <c r="E141" s="42"/>
      <c r="F141" s="220" t="s">
        <v>1444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170</v>
      </c>
      <c r="AU141" s="19" t="s">
        <v>87</v>
      </c>
    </row>
    <row r="142" s="13" customFormat="1">
      <c r="A142" s="13"/>
      <c r="B142" s="224"/>
      <c r="C142" s="225"/>
      <c r="D142" s="226" t="s">
        <v>172</v>
      </c>
      <c r="E142" s="227" t="s">
        <v>21</v>
      </c>
      <c r="F142" s="228" t="s">
        <v>1417</v>
      </c>
      <c r="G142" s="225"/>
      <c r="H142" s="229">
        <v>27.413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172</v>
      </c>
      <c r="AU142" s="235" t="s">
        <v>87</v>
      </c>
      <c r="AV142" s="13" t="s">
        <v>87</v>
      </c>
      <c r="AW142" s="13" t="s">
        <v>38</v>
      </c>
      <c r="AX142" s="13" t="s">
        <v>77</v>
      </c>
      <c r="AY142" s="235" t="s">
        <v>161</v>
      </c>
    </row>
    <row r="143" s="13" customFormat="1">
      <c r="A143" s="13"/>
      <c r="B143" s="224"/>
      <c r="C143" s="225"/>
      <c r="D143" s="226" t="s">
        <v>172</v>
      </c>
      <c r="E143" s="227" t="s">
        <v>21</v>
      </c>
      <c r="F143" s="228" t="s">
        <v>1418</v>
      </c>
      <c r="G143" s="225"/>
      <c r="H143" s="229">
        <v>50.213999999999999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172</v>
      </c>
      <c r="AU143" s="235" t="s">
        <v>87</v>
      </c>
      <c r="AV143" s="13" t="s">
        <v>87</v>
      </c>
      <c r="AW143" s="13" t="s">
        <v>38</v>
      </c>
      <c r="AX143" s="13" t="s">
        <v>77</v>
      </c>
      <c r="AY143" s="235" t="s">
        <v>161</v>
      </c>
    </row>
    <row r="144" s="14" customFormat="1">
      <c r="A144" s="14"/>
      <c r="B144" s="236"/>
      <c r="C144" s="237"/>
      <c r="D144" s="226" t="s">
        <v>172</v>
      </c>
      <c r="E144" s="238" t="s">
        <v>21</v>
      </c>
      <c r="F144" s="239" t="s">
        <v>175</v>
      </c>
      <c r="G144" s="237"/>
      <c r="H144" s="240">
        <v>77.626999999999995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172</v>
      </c>
      <c r="AU144" s="246" t="s">
        <v>87</v>
      </c>
      <c r="AV144" s="14" t="s">
        <v>168</v>
      </c>
      <c r="AW144" s="14" t="s">
        <v>38</v>
      </c>
      <c r="AX144" s="14" t="s">
        <v>85</v>
      </c>
      <c r="AY144" s="246" t="s">
        <v>161</v>
      </c>
    </row>
    <row r="145" s="2" customFormat="1" ht="24.15" customHeight="1">
      <c r="A145" s="40"/>
      <c r="B145" s="41"/>
      <c r="C145" s="206" t="s">
        <v>240</v>
      </c>
      <c r="D145" s="206" t="s">
        <v>163</v>
      </c>
      <c r="E145" s="207" t="s">
        <v>1445</v>
      </c>
      <c r="F145" s="208" t="s">
        <v>1446</v>
      </c>
      <c r="G145" s="209" t="s">
        <v>929</v>
      </c>
      <c r="H145" s="210">
        <v>77.626999999999995</v>
      </c>
      <c r="I145" s="211"/>
      <c r="J145" s="212">
        <f>ROUND(I145*H145,2)</f>
        <v>0</v>
      </c>
      <c r="K145" s="208" t="s">
        <v>167</v>
      </c>
      <c r="L145" s="46"/>
      <c r="M145" s="213" t="s">
        <v>21</v>
      </c>
      <c r="N145" s="214" t="s">
        <v>48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168</v>
      </c>
      <c r="AT145" s="217" t="s">
        <v>163</v>
      </c>
      <c r="AU145" s="217" t="s">
        <v>87</v>
      </c>
      <c r="AY145" s="19" t="s">
        <v>161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85</v>
      </c>
      <c r="BK145" s="218">
        <f>ROUND(I145*H145,2)</f>
        <v>0</v>
      </c>
      <c r="BL145" s="19" t="s">
        <v>168</v>
      </c>
      <c r="BM145" s="217" t="s">
        <v>1447</v>
      </c>
    </row>
    <row r="146" s="2" customFormat="1">
      <c r="A146" s="40"/>
      <c r="B146" s="41"/>
      <c r="C146" s="42"/>
      <c r="D146" s="219" t="s">
        <v>170</v>
      </c>
      <c r="E146" s="42"/>
      <c r="F146" s="220" t="s">
        <v>1448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170</v>
      </c>
      <c r="AU146" s="19" t="s">
        <v>87</v>
      </c>
    </row>
    <row r="147" s="2" customFormat="1" ht="16.5" customHeight="1">
      <c r="A147" s="40"/>
      <c r="B147" s="41"/>
      <c r="C147" s="206" t="s">
        <v>246</v>
      </c>
      <c r="D147" s="206" t="s">
        <v>163</v>
      </c>
      <c r="E147" s="207" t="s">
        <v>945</v>
      </c>
      <c r="F147" s="208" t="s">
        <v>946</v>
      </c>
      <c r="G147" s="209" t="s">
        <v>232</v>
      </c>
      <c r="H147" s="210">
        <v>217</v>
      </c>
      <c r="I147" s="211"/>
      <c r="J147" s="212">
        <f>ROUND(I147*H147,2)</f>
        <v>0</v>
      </c>
      <c r="K147" s="208" t="s">
        <v>167</v>
      </c>
      <c r="L147" s="46"/>
      <c r="M147" s="213" t="s">
        <v>21</v>
      </c>
      <c r="N147" s="214" t="s">
        <v>48</v>
      </c>
      <c r="O147" s="86"/>
      <c r="P147" s="215">
        <f>O147*H147</f>
        <v>0</v>
      </c>
      <c r="Q147" s="215">
        <v>0.000200712</v>
      </c>
      <c r="R147" s="215">
        <f>Q147*H147</f>
        <v>0.043554504000000001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168</v>
      </c>
      <c r="AT147" s="217" t="s">
        <v>163</v>
      </c>
      <c r="AU147" s="217" t="s">
        <v>87</v>
      </c>
      <c r="AY147" s="19" t="s">
        <v>161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85</v>
      </c>
      <c r="BK147" s="218">
        <f>ROUND(I147*H147,2)</f>
        <v>0</v>
      </c>
      <c r="BL147" s="19" t="s">
        <v>168</v>
      </c>
      <c r="BM147" s="217" t="s">
        <v>1449</v>
      </c>
    </row>
    <row r="148" s="2" customFormat="1">
      <c r="A148" s="40"/>
      <c r="B148" s="41"/>
      <c r="C148" s="42"/>
      <c r="D148" s="219" t="s">
        <v>170</v>
      </c>
      <c r="E148" s="42"/>
      <c r="F148" s="220" t="s">
        <v>948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170</v>
      </c>
      <c r="AU148" s="19" t="s">
        <v>87</v>
      </c>
    </row>
    <row r="149" s="13" customFormat="1">
      <c r="A149" s="13"/>
      <c r="B149" s="224"/>
      <c r="C149" s="225"/>
      <c r="D149" s="226" t="s">
        <v>172</v>
      </c>
      <c r="E149" s="227" t="s">
        <v>21</v>
      </c>
      <c r="F149" s="228" t="s">
        <v>1450</v>
      </c>
      <c r="G149" s="225"/>
      <c r="H149" s="229">
        <v>18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172</v>
      </c>
      <c r="AU149" s="235" t="s">
        <v>87</v>
      </c>
      <c r="AV149" s="13" t="s">
        <v>87</v>
      </c>
      <c r="AW149" s="13" t="s">
        <v>38</v>
      </c>
      <c r="AX149" s="13" t="s">
        <v>77</v>
      </c>
      <c r="AY149" s="235" t="s">
        <v>161</v>
      </c>
    </row>
    <row r="150" s="13" customFormat="1">
      <c r="A150" s="13"/>
      <c r="B150" s="224"/>
      <c r="C150" s="225"/>
      <c r="D150" s="226" t="s">
        <v>172</v>
      </c>
      <c r="E150" s="227" t="s">
        <v>21</v>
      </c>
      <c r="F150" s="228" t="s">
        <v>1451</v>
      </c>
      <c r="G150" s="225"/>
      <c r="H150" s="229">
        <v>27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172</v>
      </c>
      <c r="AU150" s="235" t="s">
        <v>87</v>
      </c>
      <c r="AV150" s="13" t="s">
        <v>87</v>
      </c>
      <c r="AW150" s="13" t="s">
        <v>38</v>
      </c>
      <c r="AX150" s="13" t="s">
        <v>77</v>
      </c>
      <c r="AY150" s="235" t="s">
        <v>161</v>
      </c>
    </row>
    <row r="151" s="13" customFormat="1">
      <c r="A151" s="13"/>
      <c r="B151" s="224"/>
      <c r="C151" s="225"/>
      <c r="D151" s="226" t="s">
        <v>172</v>
      </c>
      <c r="E151" s="227" t="s">
        <v>21</v>
      </c>
      <c r="F151" s="228" t="s">
        <v>1452</v>
      </c>
      <c r="G151" s="225"/>
      <c r="H151" s="229">
        <v>30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172</v>
      </c>
      <c r="AU151" s="235" t="s">
        <v>87</v>
      </c>
      <c r="AV151" s="13" t="s">
        <v>87</v>
      </c>
      <c r="AW151" s="13" t="s">
        <v>38</v>
      </c>
      <c r="AX151" s="13" t="s">
        <v>77</v>
      </c>
      <c r="AY151" s="235" t="s">
        <v>161</v>
      </c>
    </row>
    <row r="152" s="13" customFormat="1">
      <c r="A152" s="13"/>
      <c r="B152" s="224"/>
      <c r="C152" s="225"/>
      <c r="D152" s="226" t="s">
        <v>172</v>
      </c>
      <c r="E152" s="227" t="s">
        <v>21</v>
      </c>
      <c r="F152" s="228" t="s">
        <v>1453</v>
      </c>
      <c r="G152" s="225"/>
      <c r="H152" s="229">
        <v>19</v>
      </c>
      <c r="I152" s="230"/>
      <c r="J152" s="225"/>
      <c r="K152" s="225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172</v>
      </c>
      <c r="AU152" s="235" t="s">
        <v>87</v>
      </c>
      <c r="AV152" s="13" t="s">
        <v>87</v>
      </c>
      <c r="AW152" s="13" t="s">
        <v>38</v>
      </c>
      <c r="AX152" s="13" t="s">
        <v>77</v>
      </c>
      <c r="AY152" s="235" t="s">
        <v>161</v>
      </c>
    </row>
    <row r="153" s="13" customFormat="1">
      <c r="A153" s="13"/>
      <c r="B153" s="224"/>
      <c r="C153" s="225"/>
      <c r="D153" s="226" t="s">
        <v>172</v>
      </c>
      <c r="E153" s="227" t="s">
        <v>21</v>
      </c>
      <c r="F153" s="228" t="s">
        <v>1454</v>
      </c>
      <c r="G153" s="225"/>
      <c r="H153" s="229">
        <v>72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172</v>
      </c>
      <c r="AU153" s="235" t="s">
        <v>87</v>
      </c>
      <c r="AV153" s="13" t="s">
        <v>87</v>
      </c>
      <c r="AW153" s="13" t="s">
        <v>38</v>
      </c>
      <c r="AX153" s="13" t="s">
        <v>77</v>
      </c>
      <c r="AY153" s="235" t="s">
        <v>161</v>
      </c>
    </row>
    <row r="154" s="13" customFormat="1">
      <c r="A154" s="13"/>
      <c r="B154" s="224"/>
      <c r="C154" s="225"/>
      <c r="D154" s="226" t="s">
        <v>172</v>
      </c>
      <c r="E154" s="227" t="s">
        <v>21</v>
      </c>
      <c r="F154" s="228" t="s">
        <v>1455</v>
      </c>
      <c r="G154" s="225"/>
      <c r="H154" s="229">
        <v>51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172</v>
      </c>
      <c r="AU154" s="235" t="s">
        <v>87</v>
      </c>
      <c r="AV154" s="13" t="s">
        <v>87</v>
      </c>
      <c r="AW154" s="13" t="s">
        <v>38</v>
      </c>
      <c r="AX154" s="13" t="s">
        <v>77</v>
      </c>
      <c r="AY154" s="235" t="s">
        <v>161</v>
      </c>
    </row>
    <row r="155" s="14" customFormat="1">
      <c r="A155" s="14"/>
      <c r="B155" s="236"/>
      <c r="C155" s="237"/>
      <c r="D155" s="226" t="s">
        <v>172</v>
      </c>
      <c r="E155" s="238" t="s">
        <v>21</v>
      </c>
      <c r="F155" s="239" t="s">
        <v>175</v>
      </c>
      <c r="G155" s="237"/>
      <c r="H155" s="240">
        <v>217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172</v>
      </c>
      <c r="AU155" s="246" t="s">
        <v>87</v>
      </c>
      <c r="AV155" s="14" t="s">
        <v>168</v>
      </c>
      <c r="AW155" s="14" t="s">
        <v>38</v>
      </c>
      <c r="AX155" s="14" t="s">
        <v>85</v>
      </c>
      <c r="AY155" s="246" t="s">
        <v>161</v>
      </c>
    </row>
    <row r="156" s="2" customFormat="1" ht="24.15" customHeight="1">
      <c r="A156" s="40"/>
      <c r="B156" s="41"/>
      <c r="C156" s="206" t="s">
        <v>251</v>
      </c>
      <c r="D156" s="206" t="s">
        <v>163</v>
      </c>
      <c r="E156" s="207" t="s">
        <v>953</v>
      </c>
      <c r="F156" s="208" t="s">
        <v>954</v>
      </c>
      <c r="G156" s="209" t="s">
        <v>186</v>
      </c>
      <c r="H156" s="210">
        <v>255.285</v>
      </c>
      <c r="I156" s="211"/>
      <c r="J156" s="212">
        <f>ROUND(I156*H156,2)</f>
        <v>0</v>
      </c>
      <c r="K156" s="208" t="s">
        <v>167</v>
      </c>
      <c r="L156" s="46"/>
      <c r="M156" s="213" t="s">
        <v>21</v>
      </c>
      <c r="N156" s="214" t="s">
        <v>48</v>
      </c>
      <c r="O156" s="86"/>
      <c r="P156" s="215">
        <f>O156*H156</f>
        <v>0</v>
      </c>
      <c r="Q156" s="215">
        <v>0.00014999999999999999</v>
      </c>
      <c r="R156" s="215">
        <f>Q156*H156</f>
        <v>0.038292749999999993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168</v>
      </c>
      <c r="AT156" s="217" t="s">
        <v>163</v>
      </c>
      <c r="AU156" s="217" t="s">
        <v>87</v>
      </c>
      <c r="AY156" s="19" t="s">
        <v>161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85</v>
      </c>
      <c r="BK156" s="218">
        <f>ROUND(I156*H156,2)</f>
        <v>0</v>
      </c>
      <c r="BL156" s="19" t="s">
        <v>168</v>
      </c>
      <c r="BM156" s="217" t="s">
        <v>1456</v>
      </c>
    </row>
    <row r="157" s="2" customFormat="1">
      <c r="A157" s="40"/>
      <c r="B157" s="41"/>
      <c r="C157" s="42"/>
      <c r="D157" s="219" t="s">
        <v>170</v>
      </c>
      <c r="E157" s="42"/>
      <c r="F157" s="220" t="s">
        <v>956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170</v>
      </c>
      <c r="AU157" s="19" t="s">
        <v>87</v>
      </c>
    </row>
    <row r="158" s="13" customFormat="1">
      <c r="A158" s="13"/>
      <c r="B158" s="224"/>
      <c r="C158" s="225"/>
      <c r="D158" s="226" t="s">
        <v>172</v>
      </c>
      <c r="E158" s="227" t="s">
        <v>21</v>
      </c>
      <c r="F158" s="228" t="s">
        <v>1457</v>
      </c>
      <c r="G158" s="225"/>
      <c r="H158" s="229">
        <v>53.009999999999998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172</v>
      </c>
      <c r="AU158" s="235" t="s">
        <v>87</v>
      </c>
      <c r="AV158" s="13" t="s">
        <v>87</v>
      </c>
      <c r="AW158" s="13" t="s">
        <v>38</v>
      </c>
      <c r="AX158" s="13" t="s">
        <v>77</v>
      </c>
      <c r="AY158" s="235" t="s">
        <v>161</v>
      </c>
    </row>
    <row r="159" s="13" customFormat="1">
      <c r="A159" s="13"/>
      <c r="B159" s="224"/>
      <c r="C159" s="225"/>
      <c r="D159" s="226" t="s">
        <v>172</v>
      </c>
      <c r="E159" s="227" t="s">
        <v>21</v>
      </c>
      <c r="F159" s="228" t="s">
        <v>1458</v>
      </c>
      <c r="G159" s="225"/>
      <c r="H159" s="229">
        <v>202.27500000000001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172</v>
      </c>
      <c r="AU159" s="235" t="s">
        <v>87</v>
      </c>
      <c r="AV159" s="13" t="s">
        <v>87</v>
      </c>
      <c r="AW159" s="13" t="s">
        <v>38</v>
      </c>
      <c r="AX159" s="13" t="s">
        <v>77</v>
      </c>
      <c r="AY159" s="235" t="s">
        <v>161</v>
      </c>
    </row>
    <row r="160" s="14" customFormat="1">
      <c r="A160" s="14"/>
      <c r="B160" s="236"/>
      <c r="C160" s="237"/>
      <c r="D160" s="226" t="s">
        <v>172</v>
      </c>
      <c r="E160" s="238" t="s">
        <v>21</v>
      </c>
      <c r="F160" s="239" t="s">
        <v>175</v>
      </c>
      <c r="G160" s="237"/>
      <c r="H160" s="240">
        <v>255.285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172</v>
      </c>
      <c r="AU160" s="246" t="s">
        <v>87</v>
      </c>
      <c r="AV160" s="14" t="s">
        <v>168</v>
      </c>
      <c r="AW160" s="14" t="s">
        <v>38</v>
      </c>
      <c r="AX160" s="14" t="s">
        <v>85</v>
      </c>
      <c r="AY160" s="246" t="s">
        <v>161</v>
      </c>
    </row>
    <row r="161" s="2" customFormat="1" ht="24.15" customHeight="1">
      <c r="A161" s="40"/>
      <c r="B161" s="41"/>
      <c r="C161" s="206" t="s">
        <v>256</v>
      </c>
      <c r="D161" s="206" t="s">
        <v>163</v>
      </c>
      <c r="E161" s="207" t="s">
        <v>977</v>
      </c>
      <c r="F161" s="208" t="s">
        <v>978</v>
      </c>
      <c r="G161" s="209" t="s">
        <v>186</v>
      </c>
      <c r="H161" s="210">
        <v>876.75</v>
      </c>
      <c r="I161" s="211"/>
      <c r="J161" s="212">
        <f>ROUND(I161*H161,2)</f>
        <v>0</v>
      </c>
      <c r="K161" s="208" t="s">
        <v>167</v>
      </c>
      <c r="L161" s="46"/>
      <c r="M161" s="213" t="s">
        <v>21</v>
      </c>
      <c r="N161" s="214" t="s">
        <v>48</v>
      </c>
      <c r="O161" s="86"/>
      <c r="P161" s="215">
        <f>O161*H161</f>
        <v>0</v>
      </c>
      <c r="Q161" s="215">
        <v>0.00014999999999999999</v>
      </c>
      <c r="R161" s="215">
        <f>Q161*H161</f>
        <v>0.13151249999999998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168</v>
      </c>
      <c r="AT161" s="217" t="s">
        <v>163</v>
      </c>
      <c r="AU161" s="217" t="s">
        <v>87</v>
      </c>
      <c r="AY161" s="19" t="s">
        <v>161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85</v>
      </c>
      <c r="BK161" s="218">
        <f>ROUND(I161*H161,2)</f>
        <v>0</v>
      </c>
      <c r="BL161" s="19" t="s">
        <v>168</v>
      </c>
      <c r="BM161" s="217" t="s">
        <v>1459</v>
      </c>
    </row>
    <row r="162" s="2" customFormat="1">
      <c r="A162" s="40"/>
      <c r="B162" s="41"/>
      <c r="C162" s="42"/>
      <c r="D162" s="219" t="s">
        <v>170</v>
      </c>
      <c r="E162" s="42"/>
      <c r="F162" s="220" t="s">
        <v>980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170</v>
      </c>
      <c r="AU162" s="19" t="s">
        <v>87</v>
      </c>
    </row>
    <row r="163" s="13" customFormat="1">
      <c r="A163" s="13"/>
      <c r="B163" s="224"/>
      <c r="C163" s="225"/>
      <c r="D163" s="226" t="s">
        <v>172</v>
      </c>
      <c r="E163" s="227" t="s">
        <v>21</v>
      </c>
      <c r="F163" s="228" t="s">
        <v>1460</v>
      </c>
      <c r="G163" s="225"/>
      <c r="H163" s="229">
        <v>92.950000000000003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172</v>
      </c>
      <c r="AU163" s="235" t="s">
        <v>87</v>
      </c>
      <c r="AV163" s="13" t="s">
        <v>87</v>
      </c>
      <c r="AW163" s="13" t="s">
        <v>38</v>
      </c>
      <c r="AX163" s="13" t="s">
        <v>77</v>
      </c>
      <c r="AY163" s="235" t="s">
        <v>161</v>
      </c>
    </row>
    <row r="164" s="13" customFormat="1">
      <c r="A164" s="13"/>
      <c r="B164" s="224"/>
      <c r="C164" s="225"/>
      <c r="D164" s="226" t="s">
        <v>172</v>
      </c>
      <c r="E164" s="227" t="s">
        <v>21</v>
      </c>
      <c r="F164" s="228" t="s">
        <v>1461</v>
      </c>
      <c r="G164" s="225"/>
      <c r="H164" s="229">
        <v>143.65000000000001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172</v>
      </c>
      <c r="AU164" s="235" t="s">
        <v>87</v>
      </c>
      <c r="AV164" s="13" t="s">
        <v>87</v>
      </c>
      <c r="AW164" s="13" t="s">
        <v>38</v>
      </c>
      <c r="AX164" s="13" t="s">
        <v>77</v>
      </c>
      <c r="AY164" s="235" t="s">
        <v>161</v>
      </c>
    </row>
    <row r="165" s="13" customFormat="1">
      <c r="A165" s="13"/>
      <c r="B165" s="224"/>
      <c r="C165" s="225"/>
      <c r="D165" s="226" t="s">
        <v>172</v>
      </c>
      <c r="E165" s="227" t="s">
        <v>21</v>
      </c>
      <c r="F165" s="228" t="s">
        <v>1462</v>
      </c>
      <c r="G165" s="225"/>
      <c r="H165" s="229">
        <v>124.875</v>
      </c>
      <c r="I165" s="230"/>
      <c r="J165" s="225"/>
      <c r="K165" s="225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172</v>
      </c>
      <c r="AU165" s="235" t="s">
        <v>87</v>
      </c>
      <c r="AV165" s="13" t="s">
        <v>87</v>
      </c>
      <c r="AW165" s="13" t="s">
        <v>38</v>
      </c>
      <c r="AX165" s="13" t="s">
        <v>77</v>
      </c>
      <c r="AY165" s="235" t="s">
        <v>161</v>
      </c>
    </row>
    <row r="166" s="13" customFormat="1">
      <c r="A166" s="13"/>
      <c r="B166" s="224"/>
      <c r="C166" s="225"/>
      <c r="D166" s="226" t="s">
        <v>172</v>
      </c>
      <c r="E166" s="227" t="s">
        <v>21</v>
      </c>
      <c r="F166" s="228" t="s">
        <v>1463</v>
      </c>
      <c r="G166" s="225"/>
      <c r="H166" s="229">
        <v>216.22499999999999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172</v>
      </c>
      <c r="AU166" s="235" t="s">
        <v>87</v>
      </c>
      <c r="AV166" s="13" t="s">
        <v>87</v>
      </c>
      <c r="AW166" s="13" t="s">
        <v>38</v>
      </c>
      <c r="AX166" s="13" t="s">
        <v>77</v>
      </c>
      <c r="AY166" s="235" t="s">
        <v>161</v>
      </c>
    </row>
    <row r="167" s="13" customFormat="1">
      <c r="A167" s="13"/>
      <c r="B167" s="224"/>
      <c r="C167" s="225"/>
      <c r="D167" s="226" t="s">
        <v>172</v>
      </c>
      <c r="E167" s="227" t="s">
        <v>21</v>
      </c>
      <c r="F167" s="228" t="s">
        <v>1464</v>
      </c>
      <c r="G167" s="225"/>
      <c r="H167" s="229">
        <v>45.899999999999999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172</v>
      </c>
      <c r="AU167" s="235" t="s">
        <v>87</v>
      </c>
      <c r="AV167" s="13" t="s">
        <v>87</v>
      </c>
      <c r="AW167" s="13" t="s">
        <v>38</v>
      </c>
      <c r="AX167" s="13" t="s">
        <v>77</v>
      </c>
      <c r="AY167" s="235" t="s">
        <v>161</v>
      </c>
    </row>
    <row r="168" s="15" customFormat="1">
      <c r="A168" s="15"/>
      <c r="B168" s="258"/>
      <c r="C168" s="259"/>
      <c r="D168" s="226" t="s">
        <v>172</v>
      </c>
      <c r="E168" s="260" t="s">
        <v>21</v>
      </c>
      <c r="F168" s="261" t="s">
        <v>208</v>
      </c>
      <c r="G168" s="259"/>
      <c r="H168" s="262">
        <v>623.60000000000002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8" t="s">
        <v>172</v>
      </c>
      <c r="AU168" s="268" t="s">
        <v>87</v>
      </c>
      <c r="AV168" s="15" t="s">
        <v>183</v>
      </c>
      <c r="AW168" s="15" t="s">
        <v>38</v>
      </c>
      <c r="AX168" s="15" t="s">
        <v>77</v>
      </c>
      <c r="AY168" s="268" t="s">
        <v>161</v>
      </c>
    </row>
    <row r="169" s="13" customFormat="1">
      <c r="A169" s="13"/>
      <c r="B169" s="224"/>
      <c r="C169" s="225"/>
      <c r="D169" s="226" t="s">
        <v>172</v>
      </c>
      <c r="E169" s="227" t="s">
        <v>21</v>
      </c>
      <c r="F169" s="228" t="s">
        <v>1465</v>
      </c>
      <c r="G169" s="225"/>
      <c r="H169" s="229">
        <v>118.15000000000001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172</v>
      </c>
      <c r="AU169" s="235" t="s">
        <v>87</v>
      </c>
      <c r="AV169" s="13" t="s">
        <v>87</v>
      </c>
      <c r="AW169" s="13" t="s">
        <v>38</v>
      </c>
      <c r="AX169" s="13" t="s">
        <v>77</v>
      </c>
      <c r="AY169" s="235" t="s">
        <v>161</v>
      </c>
    </row>
    <row r="170" s="13" customFormat="1">
      <c r="A170" s="13"/>
      <c r="B170" s="224"/>
      <c r="C170" s="225"/>
      <c r="D170" s="226" t="s">
        <v>172</v>
      </c>
      <c r="E170" s="227" t="s">
        <v>21</v>
      </c>
      <c r="F170" s="228" t="s">
        <v>1466</v>
      </c>
      <c r="G170" s="225"/>
      <c r="H170" s="229">
        <v>67.5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172</v>
      </c>
      <c r="AU170" s="235" t="s">
        <v>87</v>
      </c>
      <c r="AV170" s="13" t="s">
        <v>87</v>
      </c>
      <c r="AW170" s="13" t="s">
        <v>38</v>
      </c>
      <c r="AX170" s="13" t="s">
        <v>77</v>
      </c>
      <c r="AY170" s="235" t="s">
        <v>161</v>
      </c>
    </row>
    <row r="171" s="13" customFormat="1">
      <c r="A171" s="13"/>
      <c r="B171" s="224"/>
      <c r="C171" s="225"/>
      <c r="D171" s="226" t="s">
        <v>172</v>
      </c>
      <c r="E171" s="227" t="s">
        <v>21</v>
      </c>
      <c r="F171" s="228" t="s">
        <v>1467</v>
      </c>
      <c r="G171" s="225"/>
      <c r="H171" s="229">
        <v>67.5</v>
      </c>
      <c r="I171" s="230"/>
      <c r="J171" s="225"/>
      <c r="K171" s="225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172</v>
      </c>
      <c r="AU171" s="235" t="s">
        <v>87</v>
      </c>
      <c r="AV171" s="13" t="s">
        <v>87</v>
      </c>
      <c r="AW171" s="13" t="s">
        <v>38</v>
      </c>
      <c r="AX171" s="13" t="s">
        <v>77</v>
      </c>
      <c r="AY171" s="235" t="s">
        <v>161</v>
      </c>
    </row>
    <row r="172" s="14" customFormat="1">
      <c r="A172" s="14"/>
      <c r="B172" s="236"/>
      <c r="C172" s="237"/>
      <c r="D172" s="226" t="s">
        <v>172</v>
      </c>
      <c r="E172" s="238" t="s">
        <v>21</v>
      </c>
      <c r="F172" s="239" t="s">
        <v>175</v>
      </c>
      <c r="G172" s="237"/>
      <c r="H172" s="240">
        <v>876.75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172</v>
      </c>
      <c r="AU172" s="246" t="s">
        <v>87</v>
      </c>
      <c r="AV172" s="14" t="s">
        <v>168</v>
      </c>
      <c r="AW172" s="14" t="s">
        <v>38</v>
      </c>
      <c r="AX172" s="14" t="s">
        <v>85</v>
      </c>
      <c r="AY172" s="246" t="s">
        <v>161</v>
      </c>
    </row>
    <row r="173" s="2" customFormat="1" ht="24.15" customHeight="1">
      <c r="A173" s="40"/>
      <c r="B173" s="41"/>
      <c r="C173" s="206" t="s">
        <v>8</v>
      </c>
      <c r="D173" s="206" t="s">
        <v>163</v>
      </c>
      <c r="E173" s="207" t="s">
        <v>961</v>
      </c>
      <c r="F173" s="208" t="s">
        <v>962</v>
      </c>
      <c r="G173" s="209" t="s">
        <v>186</v>
      </c>
      <c r="H173" s="210">
        <v>255.285</v>
      </c>
      <c r="I173" s="211"/>
      <c r="J173" s="212">
        <f>ROUND(I173*H173,2)</f>
        <v>0</v>
      </c>
      <c r="K173" s="208" t="s">
        <v>167</v>
      </c>
      <c r="L173" s="46"/>
      <c r="M173" s="213" t="s">
        <v>21</v>
      </c>
      <c r="N173" s="214" t="s">
        <v>48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168</v>
      </c>
      <c r="AT173" s="217" t="s">
        <v>163</v>
      </c>
      <c r="AU173" s="217" t="s">
        <v>87</v>
      </c>
      <c r="AY173" s="19" t="s">
        <v>161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85</v>
      </c>
      <c r="BK173" s="218">
        <f>ROUND(I173*H173,2)</f>
        <v>0</v>
      </c>
      <c r="BL173" s="19" t="s">
        <v>168</v>
      </c>
      <c r="BM173" s="217" t="s">
        <v>1468</v>
      </c>
    </row>
    <row r="174" s="2" customFormat="1">
      <c r="A174" s="40"/>
      <c r="B174" s="41"/>
      <c r="C174" s="42"/>
      <c r="D174" s="219" t="s">
        <v>170</v>
      </c>
      <c r="E174" s="42"/>
      <c r="F174" s="220" t="s">
        <v>964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170</v>
      </c>
      <c r="AU174" s="19" t="s">
        <v>87</v>
      </c>
    </row>
    <row r="175" s="13" customFormat="1">
      <c r="A175" s="13"/>
      <c r="B175" s="224"/>
      <c r="C175" s="225"/>
      <c r="D175" s="226" t="s">
        <v>172</v>
      </c>
      <c r="E175" s="227" t="s">
        <v>21</v>
      </c>
      <c r="F175" s="228" t="s">
        <v>1457</v>
      </c>
      <c r="G175" s="225"/>
      <c r="H175" s="229">
        <v>53.009999999999998</v>
      </c>
      <c r="I175" s="230"/>
      <c r="J175" s="225"/>
      <c r="K175" s="225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172</v>
      </c>
      <c r="AU175" s="235" t="s">
        <v>87</v>
      </c>
      <c r="AV175" s="13" t="s">
        <v>87</v>
      </c>
      <c r="AW175" s="13" t="s">
        <v>38</v>
      </c>
      <c r="AX175" s="13" t="s">
        <v>77</v>
      </c>
      <c r="AY175" s="235" t="s">
        <v>161</v>
      </c>
    </row>
    <row r="176" s="13" customFormat="1">
      <c r="A176" s="13"/>
      <c r="B176" s="224"/>
      <c r="C176" s="225"/>
      <c r="D176" s="226" t="s">
        <v>172</v>
      </c>
      <c r="E176" s="227" t="s">
        <v>21</v>
      </c>
      <c r="F176" s="228" t="s">
        <v>1458</v>
      </c>
      <c r="G176" s="225"/>
      <c r="H176" s="229">
        <v>202.27500000000001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172</v>
      </c>
      <c r="AU176" s="235" t="s">
        <v>87</v>
      </c>
      <c r="AV176" s="13" t="s">
        <v>87</v>
      </c>
      <c r="AW176" s="13" t="s">
        <v>38</v>
      </c>
      <c r="AX176" s="13" t="s">
        <v>77</v>
      </c>
      <c r="AY176" s="235" t="s">
        <v>161</v>
      </c>
    </row>
    <row r="177" s="14" customFormat="1">
      <c r="A177" s="14"/>
      <c r="B177" s="236"/>
      <c r="C177" s="237"/>
      <c r="D177" s="226" t="s">
        <v>172</v>
      </c>
      <c r="E177" s="238" t="s">
        <v>21</v>
      </c>
      <c r="F177" s="239" t="s">
        <v>175</v>
      </c>
      <c r="G177" s="237"/>
      <c r="H177" s="240">
        <v>255.285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172</v>
      </c>
      <c r="AU177" s="246" t="s">
        <v>87</v>
      </c>
      <c r="AV177" s="14" t="s">
        <v>168</v>
      </c>
      <c r="AW177" s="14" t="s">
        <v>38</v>
      </c>
      <c r="AX177" s="14" t="s">
        <v>85</v>
      </c>
      <c r="AY177" s="246" t="s">
        <v>161</v>
      </c>
    </row>
    <row r="178" s="2" customFormat="1" ht="24.15" customHeight="1">
      <c r="A178" s="40"/>
      <c r="B178" s="41"/>
      <c r="C178" s="206" t="s">
        <v>266</v>
      </c>
      <c r="D178" s="206" t="s">
        <v>163</v>
      </c>
      <c r="E178" s="207" t="s">
        <v>985</v>
      </c>
      <c r="F178" s="208" t="s">
        <v>986</v>
      </c>
      <c r="G178" s="209" t="s">
        <v>186</v>
      </c>
      <c r="H178" s="210">
        <v>378.02499999999998</v>
      </c>
      <c r="I178" s="211"/>
      <c r="J178" s="212">
        <f>ROUND(I178*H178,2)</f>
        <v>0</v>
      </c>
      <c r="K178" s="208" t="s">
        <v>167</v>
      </c>
      <c r="L178" s="46"/>
      <c r="M178" s="213" t="s">
        <v>21</v>
      </c>
      <c r="N178" s="214" t="s">
        <v>48</v>
      </c>
      <c r="O178" s="86"/>
      <c r="P178" s="215">
        <f>O178*H178</f>
        <v>0</v>
      </c>
      <c r="Q178" s="215">
        <v>0.0028173999999999999</v>
      </c>
      <c r="R178" s="215">
        <f>Q178*H178</f>
        <v>1.0650476349999998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168</v>
      </c>
      <c r="AT178" s="217" t="s">
        <v>163</v>
      </c>
      <c r="AU178" s="217" t="s">
        <v>87</v>
      </c>
      <c r="AY178" s="19" t="s">
        <v>161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85</v>
      </c>
      <c r="BK178" s="218">
        <f>ROUND(I178*H178,2)</f>
        <v>0</v>
      </c>
      <c r="BL178" s="19" t="s">
        <v>168</v>
      </c>
      <c r="BM178" s="217" t="s">
        <v>1469</v>
      </c>
    </row>
    <row r="179" s="2" customFormat="1">
      <c r="A179" s="40"/>
      <c r="B179" s="41"/>
      <c r="C179" s="42"/>
      <c r="D179" s="219" t="s">
        <v>170</v>
      </c>
      <c r="E179" s="42"/>
      <c r="F179" s="220" t="s">
        <v>988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170</v>
      </c>
      <c r="AU179" s="19" t="s">
        <v>87</v>
      </c>
    </row>
    <row r="180" s="13" customFormat="1">
      <c r="A180" s="13"/>
      <c r="B180" s="224"/>
      <c r="C180" s="225"/>
      <c r="D180" s="226" t="s">
        <v>172</v>
      </c>
      <c r="E180" s="227" t="s">
        <v>21</v>
      </c>
      <c r="F180" s="228" t="s">
        <v>1462</v>
      </c>
      <c r="G180" s="225"/>
      <c r="H180" s="229">
        <v>124.875</v>
      </c>
      <c r="I180" s="230"/>
      <c r="J180" s="225"/>
      <c r="K180" s="225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172</v>
      </c>
      <c r="AU180" s="235" t="s">
        <v>87</v>
      </c>
      <c r="AV180" s="13" t="s">
        <v>87</v>
      </c>
      <c r="AW180" s="13" t="s">
        <v>38</v>
      </c>
      <c r="AX180" s="13" t="s">
        <v>77</v>
      </c>
      <c r="AY180" s="235" t="s">
        <v>161</v>
      </c>
    </row>
    <row r="181" s="13" customFormat="1">
      <c r="A181" s="13"/>
      <c r="B181" s="224"/>
      <c r="C181" s="225"/>
      <c r="D181" s="226" t="s">
        <v>172</v>
      </c>
      <c r="E181" s="227" t="s">
        <v>21</v>
      </c>
      <c r="F181" s="228" t="s">
        <v>1466</v>
      </c>
      <c r="G181" s="225"/>
      <c r="H181" s="229">
        <v>67.5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172</v>
      </c>
      <c r="AU181" s="235" t="s">
        <v>87</v>
      </c>
      <c r="AV181" s="13" t="s">
        <v>87</v>
      </c>
      <c r="AW181" s="13" t="s">
        <v>38</v>
      </c>
      <c r="AX181" s="13" t="s">
        <v>77</v>
      </c>
      <c r="AY181" s="235" t="s">
        <v>161</v>
      </c>
    </row>
    <row r="182" s="13" customFormat="1">
      <c r="A182" s="13"/>
      <c r="B182" s="224"/>
      <c r="C182" s="225"/>
      <c r="D182" s="226" t="s">
        <v>172</v>
      </c>
      <c r="E182" s="227" t="s">
        <v>21</v>
      </c>
      <c r="F182" s="228" t="s">
        <v>1467</v>
      </c>
      <c r="G182" s="225"/>
      <c r="H182" s="229">
        <v>67.5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172</v>
      </c>
      <c r="AU182" s="235" t="s">
        <v>87</v>
      </c>
      <c r="AV182" s="13" t="s">
        <v>87</v>
      </c>
      <c r="AW182" s="13" t="s">
        <v>38</v>
      </c>
      <c r="AX182" s="13" t="s">
        <v>77</v>
      </c>
      <c r="AY182" s="235" t="s">
        <v>161</v>
      </c>
    </row>
    <row r="183" s="13" customFormat="1">
      <c r="A183" s="13"/>
      <c r="B183" s="224"/>
      <c r="C183" s="225"/>
      <c r="D183" s="226" t="s">
        <v>172</v>
      </c>
      <c r="E183" s="227" t="s">
        <v>21</v>
      </c>
      <c r="F183" s="228" t="s">
        <v>1470</v>
      </c>
      <c r="G183" s="225"/>
      <c r="H183" s="229">
        <v>118.15000000000001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172</v>
      </c>
      <c r="AU183" s="235" t="s">
        <v>87</v>
      </c>
      <c r="AV183" s="13" t="s">
        <v>87</v>
      </c>
      <c r="AW183" s="13" t="s">
        <v>38</v>
      </c>
      <c r="AX183" s="13" t="s">
        <v>77</v>
      </c>
      <c r="AY183" s="235" t="s">
        <v>161</v>
      </c>
    </row>
    <row r="184" s="14" customFormat="1">
      <c r="A184" s="14"/>
      <c r="B184" s="236"/>
      <c r="C184" s="237"/>
      <c r="D184" s="226" t="s">
        <v>172</v>
      </c>
      <c r="E184" s="238" t="s">
        <v>21</v>
      </c>
      <c r="F184" s="239" t="s">
        <v>175</v>
      </c>
      <c r="G184" s="237"/>
      <c r="H184" s="240">
        <v>378.02499999999998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172</v>
      </c>
      <c r="AU184" s="246" t="s">
        <v>87</v>
      </c>
      <c r="AV184" s="14" t="s">
        <v>168</v>
      </c>
      <c r="AW184" s="14" t="s">
        <v>38</v>
      </c>
      <c r="AX184" s="14" t="s">
        <v>85</v>
      </c>
      <c r="AY184" s="246" t="s">
        <v>161</v>
      </c>
    </row>
    <row r="185" s="2" customFormat="1" ht="24.15" customHeight="1">
      <c r="A185" s="40"/>
      <c r="B185" s="41"/>
      <c r="C185" s="206" t="s">
        <v>271</v>
      </c>
      <c r="D185" s="206" t="s">
        <v>163</v>
      </c>
      <c r="E185" s="207" t="s">
        <v>989</v>
      </c>
      <c r="F185" s="208" t="s">
        <v>990</v>
      </c>
      <c r="G185" s="209" t="s">
        <v>186</v>
      </c>
      <c r="H185" s="210">
        <v>498.72500000000002</v>
      </c>
      <c r="I185" s="211"/>
      <c r="J185" s="212">
        <f>ROUND(I185*H185,2)</f>
        <v>0</v>
      </c>
      <c r="K185" s="208" t="s">
        <v>167</v>
      </c>
      <c r="L185" s="46"/>
      <c r="M185" s="213" t="s">
        <v>21</v>
      </c>
      <c r="N185" s="214" t="s">
        <v>48</v>
      </c>
      <c r="O185" s="86"/>
      <c r="P185" s="215">
        <f>O185*H185</f>
        <v>0</v>
      </c>
      <c r="Q185" s="215">
        <v>0.0018816</v>
      </c>
      <c r="R185" s="215">
        <f>Q185*H185</f>
        <v>0.93840096000000006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168</v>
      </c>
      <c r="AT185" s="217" t="s">
        <v>163</v>
      </c>
      <c r="AU185" s="217" t="s">
        <v>87</v>
      </c>
      <c r="AY185" s="19" t="s">
        <v>161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85</v>
      </c>
      <c r="BK185" s="218">
        <f>ROUND(I185*H185,2)</f>
        <v>0</v>
      </c>
      <c r="BL185" s="19" t="s">
        <v>168</v>
      </c>
      <c r="BM185" s="217" t="s">
        <v>1471</v>
      </c>
    </row>
    <row r="186" s="2" customFormat="1">
      <c r="A186" s="40"/>
      <c r="B186" s="41"/>
      <c r="C186" s="42"/>
      <c r="D186" s="219" t="s">
        <v>170</v>
      </c>
      <c r="E186" s="42"/>
      <c r="F186" s="220" t="s">
        <v>992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170</v>
      </c>
      <c r="AU186" s="19" t="s">
        <v>87</v>
      </c>
    </row>
    <row r="187" s="13" customFormat="1">
      <c r="A187" s="13"/>
      <c r="B187" s="224"/>
      <c r="C187" s="225"/>
      <c r="D187" s="226" t="s">
        <v>172</v>
      </c>
      <c r="E187" s="227" t="s">
        <v>21</v>
      </c>
      <c r="F187" s="228" t="s">
        <v>1460</v>
      </c>
      <c r="G187" s="225"/>
      <c r="H187" s="229">
        <v>92.950000000000003</v>
      </c>
      <c r="I187" s="230"/>
      <c r="J187" s="225"/>
      <c r="K187" s="225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172</v>
      </c>
      <c r="AU187" s="235" t="s">
        <v>87</v>
      </c>
      <c r="AV187" s="13" t="s">
        <v>87</v>
      </c>
      <c r="AW187" s="13" t="s">
        <v>38</v>
      </c>
      <c r="AX187" s="13" t="s">
        <v>77</v>
      </c>
      <c r="AY187" s="235" t="s">
        <v>161</v>
      </c>
    </row>
    <row r="188" s="13" customFormat="1">
      <c r="A188" s="13"/>
      <c r="B188" s="224"/>
      <c r="C188" s="225"/>
      <c r="D188" s="226" t="s">
        <v>172</v>
      </c>
      <c r="E188" s="227" t="s">
        <v>21</v>
      </c>
      <c r="F188" s="228" t="s">
        <v>1472</v>
      </c>
      <c r="G188" s="225"/>
      <c r="H188" s="229">
        <v>143.65000000000001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172</v>
      </c>
      <c r="AU188" s="235" t="s">
        <v>87</v>
      </c>
      <c r="AV188" s="13" t="s">
        <v>87</v>
      </c>
      <c r="AW188" s="13" t="s">
        <v>38</v>
      </c>
      <c r="AX188" s="13" t="s">
        <v>77</v>
      </c>
      <c r="AY188" s="235" t="s">
        <v>161</v>
      </c>
    </row>
    <row r="189" s="13" customFormat="1">
      <c r="A189" s="13"/>
      <c r="B189" s="224"/>
      <c r="C189" s="225"/>
      <c r="D189" s="226" t="s">
        <v>172</v>
      </c>
      <c r="E189" s="227" t="s">
        <v>21</v>
      </c>
      <c r="F189" s="228" t="s">
        <v>1463</v>
      </c>
      <c r="G189" s="225"/>
      <c r="H189" s="229">
        <v>216.22499999999999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172</v>
      </c>
      <c r="AU189" s="235" t="s">
        <v>87</v>
      </c>
      <c r="AV189" s="13" t="s">
        <v>87</v>
      </c>
      <c r="AW189" s="13" t="s">
        <v>38</v>
      </c>
      <c r="AX189" s="13" t="s">
        <v>77</v>
      </c>
      <c r="AY189" s="235" t="s">
        <v>161</v>
      </c>
    </row>
    <row r="190" s="13" customFormat="1">
      <c r="A190" s="13"/>
      <c r="B190" s="224"/>
      <c r="C190" s="225"/>
      <c r="D190" s="226" t="s">
        <v>172</v>
      </c>
      <c r="E190" s="227" t="s">
        <v>21</v>
      </c>
      <c r="F190" s="228" t="s">
        <v>1464</v>
      </c>
      <c r="G190" s="225"/>
      <c r="H190" s="229">
        <v>45.899999999999999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172</v>
      </c>
      <c r="AU190" s="235" t="s">
        <v>87</v>
      </c>
      <c r="AV190" s="13" t="s">
        <v>87</v>
      </c>
      <c r="AW190" s="13" t="s">
        <v>38</v>
      </c>
      <c r="AX190" s="13" t="s">
        <v>77</v>
      </c>
      <c r="AY190" s="235" t="s">
        <v>161</v>
      </c>
    </row>
    <row r="191" s="14" customFormat="1">
      <c r="A191" s="14"/>
      <c r="B191" s="236"/>
      <c r="C191" s="237"/>
      <c r="D191" s="226" t="s">
        <v>172</v>
      </c>
      <c r="E191" s="238" t="s">
        <v>21</v>
      </c>
      <c r="F191" s="239" t="s">
        <v>175</v>
      </c>
      <c r="G191" s="237"/>
      <c r="H191" s="240">
        <v>498.72500000000002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172</v>
      </c>
      <c r="AU191" s="246" t="s">
        <v>87</v>
      </c>
      <c r="AV191" s="14" t="s">
        <v>168</v>
      </c>
      <c r="AW191" s="14" t="s">
        <v>38</v>
      </c>
      <c r="AX191" s="14" t="s">
        <v>85</v>
      </c>
      <c r="AY191" s="246" t="s">
        <v>161</v>
      </c>
    </row>
    <row r="192" s="2" customFormat="1" ht="16.5" customHeight="1">
      <c r="A192" s="40"/>
      <c r="B192" s="41"/>
      <c r="C192" s="247" t="s">
        <v>277</v>
      </c>
      <c r="D192" s="247" t="s">
        <v>176</v>
      </c>
      <c r="E192" s="248" t="s">
        <v>969</v>
      </c>
      <c r="F192" s="249" t="s">
        <v>970</v>
      </c>
      <c r="G192" s="250" t="s">
        <v>166</v>
      </c>
      <c r="H192" s="251">
        <v>121.098</v>
      </c>
      <c r="I192" s="252"/>
      <c r="J192" s="253">
        <f>ROUND(I192*H192,2)</f>
        <v>0</v>
      </c>
      <c r="K192" s="249" t="s">
        <v>21</v>
      </c>
      <c r="L192" s="254"/>
      <c r="M192" s="255" t="s">
        <v>21</v>
      </c>
      <c r="N192" s="256" t="s">
        <v>48</v>
      </c>
      <c r="O192" s="86"/>
      <c r="P192" s="215">
        <f>O192*H192</f>
        <v>0</v>
      </c>
      <c r="Q192" s="215">
        <v>1</v>
      </c>
      <c r="R192" s="215">
        <f>Q192*H192</f>
        <v>121.098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179</v>
      </c>
      <c r="AT192" s="217" t="s">
        <v>176</v>
      </c>
      <c r="AU192" s="217" t="s">
        <v>87</v>
      </c>
      <c r="AY192" s="19" t="s">
        <v>161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85</v>
      </c>
      <c r="BK192" s="218">
        <f>ROUND(I192*H192,2)</f>
        <v>0</v>
      </c>
      <c r="BL192" s="19" t="s">
        <v>168</v>
      </c>
      <c r="BM192" s="217" t="s">
        <v>1473</v>
      </c>
    </row>
    <row r="193" s="2" customFormat="1">
      <c r="A193" s="40"/>
      <c r="B193" s="41"/>
      <c r="C193" s="42"/>
      <c r="D193" s="226" t="s">
        <v>181</v>
      </c>
      <c r="E193" s="42"/>
      <c r="F193" s="257" t="s">
        <v>972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181</v>
      </c>
      <c r="AU193" s="19" t="s">
        <v>87</v>
      </c>
    </row>
    <row r="194" s="13" customFormat="1">
      <c r="A194" s="13"/>
      <c r="B194" s="224"/>
      <c r="C194" s="225"/>
      <c r="D194" s="226" t="s">
        <v>172</v>
      </c>
      <c r="E194" s="227" t="s">
        <v>21</v>
      </c>
      <c r="F194" s="228" t="s">
        <v>1474</v>
      </c>
      <c r="G194" s="225"/>
      <c r="H194" s="229">
        <v>9.4420000000000002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172</v>
      </c>
      <c r="AU194" s="235" t="s">
        <v>87</v>
      </c>
      <c r="AV194" s="13" t="s">
        <v>87</v>
      </c>
      <c r="AW194" s="13" t="s">
        <v>38</v>
      </c>
      <c r="AX194" s="13" t="s">
        <v>77</v>
      </c>
      <c r="AY194" s="235" t="s">
        <v>161</v>
      </c>
    </row>
    <row r="195" s="13" customFormat="1">
      <c r="A195" s="13"/>
      <c r="B195" s="224"/>
      <c r="C195" s="225"/>
      <c r="D195" s="226" t="s">
        <v>172</v>
      </c>
      <c r="E195" s="227" t="s">
        <v>21</v>
      </c>
      <c r="F195" s="228" t="s">
        <v>1475</v>
      </c>
      <c r="G195" s="225"/>
      <c r="H195" s="229">
        <v>14.592000000000001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172</v>
      </c>
      <c r="AU195" s="235" t="s">
        <v>87</v>
      </c>
      <c r="AV195" s="13" t="s">
        <v>87</v>
      </c>
      <c r="AW195" s="13" t="s">
        <v>38</v>
      </c>
      <c r="AX195" s="13" t="s">
        <v>77</v>
      </c>
      <c r="AY195" s="235" t="s">
        <v>161</v>
      </c>
    </row>
    <row r="196" s="13" customFormat="1">
      <c r="A196" s="13"/>
      <c r="B196" s="224"/>
      <c r="C196" s="225"/>
      <c r="D196" s="226" t="s">
        <v>172</v>
      </c>
      <c r="E196" s="227" t="s">
        <v>21</v>
      </c>
      <c r="F196" s="228" t="s">
        <v>1476</v>
      </c>
      <c r="G196" s="225"/>
      <c r="H196" s="229">
        <v>15.422000000000001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172</v>
      </c>
      <c r="AU196" s="235" t="s">
        <v>87</v>
      </c>
      <c r="AV196" s="13" t="s">
        <v>87</v>
      </c>
      <c r="AW196" s="13" t="s">
        <v>38</v>
      </c>
      <c r="AX196" s="13" t="s">
        <v>77</v>
      </c>
      <c r="AY196" s="235" t="s">
        <v>161</v>
      </c>
    </row>
    <row r="197" s="13" customFormat="1">
      <c r="A197" s="13"/>
      <c r="B197" s="224"/>
      <c r="C197" s="225"/>
      <c r="D197" s="226" t="s">
        <v>172</v>
      </c>
      <c r="E197" s="227" t="s">
        <v>21</v>
      </c>
      <c r="F197" s="228" t="s">
        <v>1477</v>
      </c>
      <c r="G197" s="225"/>
      <c r="H197" s="229">
        <v>17.741</v>
      </c>
      <c r="I197" s="230"/>
      <c r="J197" s="225"/>
      <c r="K197" s="225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172</v>
      </c>
      <c r="AU197" s="235" t="s">
        <v>87</v>
      </c>
      <c r="AV197" s="13" t="s">
        <v>87</v>
      </c>
      <c r="AW197" s="13" t="s">
        <v>38</v>
      </c>
      <c r="AX197" s="13" t="s">
        <v>77</v>
      </c>
      <c r="AY197" s="235" t="s">
        <v>161</v>
      </c>
    </row>
    <row r="198" s="13" customFormat="1">
      <c r="A198" s="13"/>
      <c r="B198" s="224"/>
      <c r="C198" s="225"/>
      <c r="D198" s="226" t="s">
        <v>172</v>
      </c>
      <c r="E198" s="227" t="s">
        <v>21</v>
      </c>
      <c r="F198" s="228" t="s">
        <v>1478</v>
      </c>
      <c r="G198" s="225"/>
      <c r="H198" s="229">
        <v>6.5469999999999997</v>
      </c>
      <c r="I198" s="230"/>
      <c r="J198" s="225"/>
      <c r="K198" s="225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172</v>
      </c>
      <c r="AU198" s="235" t="s">
        <v>87</v>
      </c>
      <c r="AV198" s="13" t="s">
        <v>87</v>
      </c>
      <c r="AW198" s="13" t="s">
        <v>38</v>
      </c>
      <c r="AX198" s="13" t="s">
        <v>77</v>
      </c>
      <c r="AY198" s="235" t="s">
        <v>161</v>
      </c>
    </row>
    <row r="199" s="13" customFormat="1">
      <c r="A199" s="13"/>
      <c r="B199" s="224"/>
      <c r="C199" s="225"/>
      <c r="D199" s="226" t="s">
        <v>172</v>
      </c>
      <c r="E199" s="227" t="s">
        <v>21</v>
      </c>
      <c r="F199" s="228" t="s">
        <v>1479</v>
      </c>
      <c r="G199" s="225"/>
      <c r="H199" s="229">
        <v>24.981000000000002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172</v>
      </c>
      <c r="AU199" s="235" t="s">
        <v>87</v>
      </c>
      <c r="AV199" s="13" t="s">
        <v>87</v>
      </c>
      <c r="AW199" s="13" t="s">
        <v>38</v>
      </c>
      <c r="AX199" s="13" t="s">
        <v>77</v>
      </c>
      <c r="AY199" s="235" t="s">
        <v>161</v>
      </c>
    </row>
    <row r="200" s="13" customFormat="1">
      <c r="A200" s="13"/>
      <c r="B200" s="224"/>
      <c r="C200" s="225"/>
      <c r="D200" s="226" t="s">
        <v>172</v>
      </c>
      <c r="E200" s="227" t="s">
        <v>21</v>
      </c>
      <c r="F200" s="228" t="s">
        <v>1480</v>
      </c>
      <c r="G200" s="225"/>
      <c r="H200" s="229">
        <v>26.704000000000001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172</v>
      </c>
      <c r="AU200" s="235" t="s">
        <v>87</v>
      </c>
      <c r="AV200" s="13" t="s">
        <v>87</v>
      </c>
      <c r="AW200" s="13" t="s">
        <v>38</v>
      </c>
      <c r="AX200" s="13" t="s">
        <v>77</v>
      </c>
      <c r="AY200" s="235" t="s">
        <v>161</v>
      </c>
    </row>
    <row r="201" s="13" customFormat="1">
      <c r="A201" s="13"/>
      <c r="B201" s="224"/>
      <c r="C201" s="225"/>
      <c r="D201" s="226" t="s">
        <v>172</v>
      </c>
      <c r="E201" s="227" t="s">
        <v>21</v>
      </c>
      <c r="F201" s="228" t="s">
        <v>1481</v>
      </c>
      <c r="G201" s="225"/>
      <c r="H201" s="229">
        <v>5.6689999999999996</v>
      </c>
      <c r="I201" s="230"/>
      <c r="J201" s="225"/>
      <c r="K201" s="225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172</v>
      </c>
      <c r="AU201" s="235" t="s">
        <v>87</v>
      </c>
      <c r="AV201" s="13" t="s">
        <v>87</v>
      </c>
      <c r="AW201" s="13" t="s">
        <v>38</v>
      </c>
      <c r="AX201" s="13" t="s">
        <v>77</v>
      </c>
      <c r="AY201" s="235" t="s">
        <v>161</v>
      </c>
    </row>
    <row r="202" s="14" customFormat="1">
      <c r="A202" s="14"/>
      <c r="B202" s="236"/>
      <c r="C202" s="237"/>
      <c r="D202" s="226" t="s">
        <v>172</v>
      </c>
      <c r="E202" s="238" t="s">
        <v>21</v>
      </c>
      <c r="F202" s="239" t="s">
        <v>175</v>
      </c>
      <c r="G202" s="237"/>
      <c r="H202" s="240">
        <v>121.098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172</v>
      </c>
      <c r="AU202" s="246" t="s">
        <v>87</v>
      </c>
      <c r="AV202" s="14" t="s">
        <v>168</v>
      </c>
      <c r="AW202" s="14" t="s">
        <v>38</v>
      </c>
      <c r="AX202" s="14" t="s">
        <v>85</v>
      </c>
      <c r="AY202" s="246" t="s">
        <v>161</v>
      </c>
    </row>
    <row r="203" s="2" customFormat="1" ht="16.5" customHeight="1">
      <c r="A203" s="40"/>
      <c r="B203" s="41"/>
      <c r="C203" s="247" t="s">
        <v>282</v>
      </c>
      <c r="D203" s="247" t="s">
        <v>176</v>
      </c>
      <c r="E203" s="248" t="s">
        <v>993</v>
      </c>
      <c r="F203" s="249" t="s">
        <v>994</v>
      </c>
      <c r="G203" s="250" t="s">
        <v>166</v>
      </c>
      <c r="H203" s="251">
        <v>19.815000000000001</v>
      </c>
      <c r="I203" s="252"/>
      <c r="J203" s="253">
        <f>ROUND(I203*H203,2)</f>
        <v>0</v>
      </c>
      <c r="K203" s="249" t="s">
        <v>21</v>
      </c>
      <c r="L203" s="254"/>
      <c r="M203" s="255" t="s">
        <v>21</v>
      </c>
      <c r="N203" s="256" t="s">
        <v>48</v>
      </c>
      <c r="O203" s="86"/>
      <c r="P203" s="215">
        <f>O203*H203</f>
        <v>0</v>
      </c>
      <c r="Q203" s="215">
        <v>1</v>
      </c>
      <c r="R203" s="215">
        <f>Q203*H203</f>
        <v>19.815000000000001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179</v>
      </c>
      <c r="AT203" s="217" t="s">
        <v>176</v>
      </c>
      <c r="AU203" s="217" t="s">
        <v>87</v>
      </c>
      <c r="AY203" s="19" t="s">
        <v>161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85</v>
      </c>
      <c r="BK203" s="218">
        <f>ROUND(I203*H203,2)</f>
        <v>0</v>
      </c>
      <c r="BL203" s="19" t="s">
        <v>168</v>
      </c>
      <c r="BM203" s="217" t="s">
        <v>1482</v>
      </c>
    </row>
    <row r="204" s="2" customFormat="1">
      <c r="A204" s="40"/>
      <c r="B204" s="41"/>
      <c r="C204" s="42"/>
      <c r="D204" s="226" t="s">
        <v>181</v>
      </c>
      <c r="E204" s="42"/>
      <c r="F204" s="257" t="s">
        <v>972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181</v>
      </c>
      <c r="AU204" s="19" t="s">
        <v>87</v>
      </c>
    </row>
    <row r="205" s="13" customFormat="1">
      <c r="A205" s="13"/>
      <c r="B205" s="224"/>
      <c r="C205" s="225"/>
      <c r="D205" s="226" t="s">
        <v>172</v>
      </c>
      <c r="E205" s="227" t="s">
        <v>21</v>
      </c>
      <c r="F205" s="228" t="s">
        <v>1483</v>
      </c>
      <c r="G205" s="225"/>
      <c r="H205" s="229">
        <v>11.478999999999999</v>
      </c>
      <c r="I205" s="230"/>
      <c r="J205" s="225"/>
      <c r="K205" s="225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172</v>
      </c>
      <c r="AU205" s="235" t="s">
        <v>87</v>
      </c>
      <c r="AV205" s="13" t="s">
        <v>87</v>
      </c>
      <c r="AW205" s="13" t="s">
        <v>38</v>
      </c>
      <c r="AX205" s="13" t="s">
        <v>77</v>
      </c>
      <c r="AY205" s="235" t="s">
        <v>161</v>
      </c>
    </row>
    <row r="206" s="13" customFormat="1">
      <c r="A206" s="13"/>
      <c r="B206" s="224"/>
      <c r="C206" s="225"/>
      <c r="D206" s="226" t="s">
        <v>172</v>
      </c>
      <c r="E206" s="227" t="s">
        <v>21</v>
      </c>
      <c r="F206" s="228" t="s">
        <v>1484</v>
      </c>
      <c r="G206" s="225"/>
      <c r="H206" s="229">
        <v>8.3360000000000003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172</v>
      </c>
      <c r="AU206" s="235" t="s">
        <v>87</v>
      </c>
      <c r="AV206" s="13" t="s">
        <v>87</v>
      </c>
      <c r="AW206" s="13" t="s">
        <v>38</v>
      </c>
      <c r="AX206" s="13" t="s">
        <v>77</v>
      </c>
      <c r="AY206" s="235" t="s">
        <v>161</v>
      </c>
    </row>
    <row r="207" s="14" customFormat="1">
      <c r="A207" s="14"/>
      <c r="B207" s="236"/>
      <c r="C207" s="237"/>
      <c r="D207" s="226" t="s">
        <v>172</v>
      </c>
      <c r="E207" s="238" t="s">
        <v>21</v>
      </c>
      <c r="F207" s="239" t="s">
        <v>175</v>
      </c>
      <c r="G207" s="237"/>
      <c r="H207" s="240">
        <v>19.814999999999998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172</v>
      </c>
      <c r="AU207" s="246" t="s">
        <v>87</v>
      </c>
      <c r="AV207" s="14" t="s">
        <v>168</v>
      </c>
      <c r="AW207" s="14" t="s">
        <v>38</v>
      </c>
      <c r="AX207" s="14" t="s">
        <v>85</v>
      </c>
      <c r="AY207" s="246" t="s">
        <v>161</v>
      </c>
    </row>
    <row r="208" s="2" customFormat="1" ht="24.15" customHeight="1">
      <c r="A208" s="40"/>
      <c r="B208" s="41"/>
      <c r="C208" s="206" t="s">
        <v>288</v>
      </c>
      <c r="D208" s="206" t="s">
        <v>163</v>
      </c>
      <c r="E208" s="207" t="s">
        <v>1000</v>
      </c>
      <c r="F208" s="208" t="s">
        <v>1001</v>
      </c>
      <c r="G208" s="209" t="s">
        <v>186</v>
      </c>
      <c r="H208" s="210">
        <v>278.64999999999998</v>
      </c>
      <c r="I208" s="211"/>
      <c r="J208" s="212">
        <f>ROUND(I208*H208,2)</f>
        <v>0</v>
      </c>
      <c r="K208" s="208" t="s">
        <v>167</v>
      </c>
      <c r="L208" s="46"/>
      <c r="M208" s="213" t="s">
        <v>21</v>
      </c>
      <c r="N208" s="214" t="s">
        <v>48</v>
      </c>
      <c r="O208" s="86"/>
      <c r="P208" s="215">
        <f>O208*H208</f>
        <v>0</v>
      </c>
      <c r="Q208" s="215">
        <v>9.0323999999999998E-05</v>
      </c>
      <c r="R208" s="215">
        <f>Q208*H208</f>
        <v>0.025168782599999998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168</v>
      </c>
      <c r="AT208" s="217" t="s">
        <v>163</v>
      </c>
      <c r="AU208" s="217" t="s">
        <v>87</v>
      </c>
      <c r="AY208" s="19" t="s">
        <v>161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85</v>
      </c>
      <c r="BK208" s="218">
        <f>ROUND(I208*H208,2)</f>
        <v>0</v>
      </c>
      <c r="BL208" s="19" t="s">
        <v>168</v>
      </c>
      <c r="BM208" s="217" t="s">
        <v>1485</v>
      </c>
    </row>
    <row r="209" s="2" customFormat="1">
      <c r="A209" s="40"/>
      <c r="B209" s="41"/>
      <c r="C209" s="42"/>
      <c r="D209" s="219" t="s">
        <v>170</v>
      </c>
      <c r="E209" s="42"/>
      <c r="F209" s="220" t="s">
        <v>1003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170</v>
      </c>
      <c r="AU209" s="19" t="s">
        <v>87</v>
      </c>
    </row>
    <row r="210" s="13" customFormat="1">
      <c r="A210" s="13"/>
      <c r="B210" s="224"/>
      <c r="C210" s="225"/>
      <c r="D210" s="226" t="s">
        <v>172</v>
      </c>
      <c r="E210" s="227" t="s">
        <v>21</v>
      </c>
      <c r="F210" s="228" t="s">
        <v>1486</v>
      </c>
      <c r="G210" s="225"/>
      <c r="H210" s="229">
        <v>143.65000000000001</v>
      </c>
      <c r="I210" s="230"/>
      <c r="J210" s="225"/>
      <c r="K210" s="225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172</v>
      </c>
      <c r="AU210" s="235" t="s">
        <v>87</v>
      </c>
      <c r="AV210" s="13" t="s">
        <v>87</v>
      </c>
      <c r="AW210" s="13" t="s">
        <v>38</v>
      </c>
      <c r="AX210" s="13" t="s">
        <v>77</v>
      </c>
      <c r="AY210" s="235" t="s">
        <v>161</v>
      </c>
    </row>
    <row r="211" s="13" customFormat="1">
      <c r="A211" s="13"/>
      <c r="B211" s="224"/>
      <c r="C211" s="225"/>
      <c r="D211" s="226" t="s">
        <v>172</v>
      </c>
      <c r="E211" s="227" t="s">
        <v>21</v>
      </c>
      <c r="F211" s="228" t="s">
        <v>1487</v>
      </c>
      <c r="G211" s="225"/>
      <c r="H211" s="229">
        <v>67.5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172</v>
      </c>
      <c r="AU211" s="235" t="s">
        <v>87</v>
      </c>
      <c r="AV211" s="13" t="s">
        <v>87</v>
      </c>
      <c r="AW211" s="13" t="s">
        <v>38</v>
      </c>
      <c r="AX211" s="13" t="s">
        <v>77</v>
      </c>
      <c r="AY211" s="235" t="s">
        <v>161</v>
      </c>
    </row>
    <row r="212" s="13" customFormat="1">
      <c r="A212" s="13"/>
      <c r="B212" s="224"/>
      <c r="C212" s="225"/>
      <c r="D212" s="226" t="s">
        <v>172</v>
      </c>
      <c r="E212" s="227" t="s">
        <v>21</v>
      </c>
      <c r="F212" s="228" t="s">
        <v>1467</v>
      </c>
      <c r="G212" s="225"/>
      <c r="H212" s="229">
        <v>67.5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172</v>
      </c>
      <c r="AU212" s="235" t="s">
        <v>87</v>
      </c>
      <c r="AV212" s="13" t="s">
        <v>87</v>
      </c>
      <c r="AW212" s="13" t="s">
        <v>38</v>
      </c>
      <c r="AX212" s="13" t="s">
        <v>77</v>
      </c>
      <c r="AY212" s="235" t="s">
        <v>161</v>
      </c>
    </row>
    <row r="213" s="14" customFormat="1">
      <c r="A213" s="14"/>
      <c r="B213" s="236"/>
      <c r="C213" s="237"/>
      <c r="D213" s="226" t="s">
        <v>172</v>
      </c>
      <c r="E213" s="238" t="s">
        <v>21</v>
      </c>
      <c r="F213" s="239" t="s">
        <v>175</v>
      </c>
      <c r="G213" s="237"/>
      <c r="H213" s="240">
        <v>278.64999999999998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172</v>
      </c>
      <c r="AU213" s="246" t="s">
        <v>87</v>
      </c>
      <c r="AV213" s="14" t="s">
        <v>168</v>
      </c>
      <c r="AW213" s="14" t="s">
        <v>38</v>
      </c>
      <c r="AX213" s="14" t="s">
        <v>85</v>
      </c>
      <c r="AY213" s="246" t="s">
        <v>161</v>
      </c>
    </row>
    <row r="214" s="2" customFormat="1" ht="37.8" customHeight="1">
      <c r="A214" s="40"/>
      <c r="B214" s="41"/>
      <c r="C214" s="206" t="s">
        <v>7</v>
      </c>
      <c r="D214" s="206" t="s">
        <v>163</v>
      </c>
      <c r="E214" s="207" t="s">
        <v>1488</v>
      </c>
      <c r="F214" s="208" t="s">
        <v>1489</v>
      </c>
      <c r="G214" s="209" t="s">
        <v>929</v>
      </c>
      <c r="H214" s="210">
        <v>1967.3900000000001</v>
      </c>
      <c r="I214" s="211"/>
      <c r="J214" s="212">
        <f>ROUND(I214*H214,2)</f>
        <v>0</v>
      </c>
      <c r="K214" s="208" t="s">
        <v>167</v>
      </c>
      <c r="L214" s="46"/>
      <c r="M214" s="213" t="s">
        <v>21</v>
      </c>
      <c r="N214" s="214" t="s">
        <v>48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168</v>
      </c>
      <c r="AT214" s="217" t="s">
        <v>163</v>
      </c>
      <c r="AU214" s="217" t="s">
        <v>87</v>
      </c>
      <c r="AY214" s="19" t="s">
        <v>161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85</v>
      </c>
      <c r="BK214" s="218">
        <f>ROUND(I214*H214,2)</f>
        <v>0</v>
      </c>
      <c r="BL214" s="19" t="s">
        <v>168</v>
      </c>
      <c r="BM214" s="217" t="s">
        <v>1490</v>
      </c>
    </row>
    <row r="215" s="2" customFormat="1">
      <c r="A215" s="40"/>
      <c r="B215" s="41"/>
      <c r="C215" s="42"/>
      <c r="D215" s="219" t="s">
        <v>170</v>
      </c>
      <c r="E215" s="42"/>
      <c r="F215" s="220" t="s">
        <v>1491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170</v>
      </c>
      <c r="AU215" s="19" t="s">
        <v>87</v>
      </c>
    </row>
    <row r="216" s="13" customFormat="1">
      <c r="A216" s="13"/>
      <c r="B216" s="224"/>
      <c r="C216" s="225"/>
      <c r="D216" s="226" t="s">
        <v>172</v>
      </c>
      <c r="E216" s="227" t="s">
        <v>21</v>
      </c>
      <c r="F216" s="228" t="s">
        <v>1492</v>
      </c>
      <c r="G216" s="225"/>
      <c r="H216" s="229">
        <v>54.825000000000003</v>
      </c>
      <c r="I216" s="230"/>
      <c r="J216" s="225"/>
      <c r="K216" s="225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172</v>
      </c>
      <c r="AU216" s="235" t="s">
        <v>87</v>
      </c>
      <c r="AV216" s="13" t="s">
        <v>87</v>
      </c>
      <c r="AW216" s="13" t="s">
        <v>38</v>
      </c>
      <c r="AX216" s="13" t="s">
        <v>77</v>
      </c>
      <c r="AY216" s="235" t="s">
        <v>161</v>
      </c>
    </row>
    <row r="217" s="13" customFormat="1">
      <c r="A217" s="13"/>
      <c r="B217" s="224"/>
      <c r="C217" s="225"/>
      <c r="D217" s="226" t="s">
        <v>172</v>
      </c>
      <c r="E217" s="227" t="s">
        <v>21</v>
      </c>
      <c r="F217" s="228" t="s">
        <v>1493</v>
      </c>
      <c r="G217" s="225"/>
      <c r="H217" s="229">
        <v>100.428</v>
      </c>
      <c r="I217" s="230"/>
      <c r="J217" s="225"/>
      <c r="K217" s="225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172</v>
      </c>
      <c r="AU217" s="235" t="s">
        <v>87</v>
      </c>
      <c r="AV217" s="13" t="s">
        <v>87</v>
      </c>
      <c r="AW217" s="13" t="s">
        <v>38</v>
      </c>
      <c r="AX217" s="13" t="s">
        <v>77</v>
      </c>
      <c r="AY217" s="235" t="s">
        <v>161</v>
      </c>
    </row>
    <row r="218" s="13" customFormat="1">
      <c r="A218" s="13"/>
      <c r="B218" s="224"/>
      <c r="C218" s="225"/>
      <c r="D218" s="226" t="s">
        <v>172</v>
      </c>
      <c r="E218" s="227" t="s">
        <v>21</v>
      </c>
      <c r="F218" s="228" t="s">
        <v>1494</v>
      </c>
      <c r="G218" s="225"/>
      <c r="H218" s="229">
        <v>-23.483000000000001</v>
      </c>
      <c r="I218" s="230"/>
      <c r="J218" s="225"/>
      <c r="K218" s="225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172</v>
      </c>
      <c r="AU218" s="235" t="s">
        <v>87</v>
      </c>
      <c r="AV218" s="13" t="s">
        <v>87</v>
      </c>
      <c r="AW218" s="13" t="s">
        <v>38</v>
      </c>
      <c r="AX218" s="13" t="s">
        <v>77</v>
      </c>
      <c r="AY218" s="235" t="s">
        <v>161</v>
      </c>
    </row>
    <row r="219" s="15" customFormat="1">
      <c r="A219" s="15"/>
      <c r="B219" s="258"/>
      <c r="C219" s="259"/>
      <c r="D219" s="226" t="s">
        <v>172</v>
      </c>
      <c r="E219" s="260" t="s">
        <v>21</v>
      </c>
      <c r="F219" s="261" t="s">
        <v>208</v>
      </c>
      <c r="G219" s="259"/>
      <c r="H219" s="262">
        <v>131.76999999999998</v>
      </c>
      <c r="I219" s="263"/>
      <c r="J219" s="259"/>
      <c r="K219" s="259"/>
      <c r="L219" s="264"/>
      <c r="M219" s="265"/>
      <c r="N219" s="266"/>
      <c r="O219" s="266"/>
      <c r="P219" s="266"/>
      <c r="Q219" s="266"/>
      <c r="R219" s="266"/>
      <c r="S219" s="266"/>
      <c r="T219" s="26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8" t="s">
        <v>172</v>
      </c>
      <c r="AU219" s="268" t="s">
        <v>87</v>
      </c>
      <c r="AV219" s="15" t="s">
        <v>183</v>
      </c>
      <c r="AW219" s="15" t="s">
        <v>38</v>
      </c>
      <c r="AX219" s="15" t="s">
        <v>77</v>
      </c>
      <c r="AY219" s="268" t="s">
        <v>161</v>
      </c>
    </row>
    <row r="220" s="13" customFormat="1">
      <c r="A220" s="13"/>
      <c r="B220" s="224"/>
      <c r="C220" s="225"/>
      <c r="D220" s="226" t="s">
        <v>172</v>
      </c>
      <c r="E220" s="227" t="s">
        <v>21</v>
      </c>
      <c r="F220" s="228" t="s">
        <v>1495</v>
      </c>
      <c r="G220" s="225"/>
      <c r="H220" s="229">
        <v>1835.6199999999999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172</v>
      </c>
      <c r="AU220" s="235" t="s">
        <v>87</v>
      </c>
      <c r="AV220" s="13" t="s">
        <v>87</v>
      </c>
      <c r="AW220" s="13" t="s">
        <v>38</v>
      </c>
      <c r="AX220" s="13" t="s">
        <v>77</v>
      </c>
      <c r="AY220" s="235" t="s">
        <v>161</v>
      </c>
    </row>
    <row r="221" s="14" customFormat="1">
      <c r="A221" s="14"/>
      <c r="B221" s="236"/>
      <c r="C221" s="237"/>
      <c r="D221" s="226" t="s">
        <v>172</v>
      </c>
      <c r="E221" s="238" t="s">
        <v>21</v>
      </c>
      <c r="F221" s="239" t="s">
        <v>175</v>
      </c>
      <c r="G221" s="237"/>
      <c r="H221" s="240">
        <v>1967.3899999999999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172</v>
      </c>
      <c r="AU221" s="246" t="s">
        <v>87</v>
      </c>
      <c r="AV221" s="14" t="s">
        <v>168</v>
      </c>
      <c r="AW221" s="14" t="s">
        <v>38</v>
      </c>
      <c r="AX221" s="14" t="s">
        <v>85</v>
      </c>
      <c r="AY221" s="246" t="s">
        <v>161</v>
      </c>
    </row>
    <row r="222" s="2" customFormat="1" ht="37.8" customHeight="1">
      <c r="A222" s="40"/>
      <c r="B222" s="41"/>
      <c r="C222" s="206" t="s">
        <v>303</v>
      </c>
      <c r="D222" s="206" t="s">
        <v>163</v>
      </c>
      <c r="E222" s="207" t="s">
        <v>1496</v>
      </c>
      <c r="F222" s="208" t="s">
        <v>1497</v>
      </c>
      <c r="G222" s="209" t="s">
        <v>929</v>
      </c>
      <c r="H222" s="210">
        <v>1484.0999999999999</v>
      </c>
      <c r="I222" s="211"/>
      <c r="J222" s="212">
        <f>ROUND(I222*H222,2)</f>
        <v>0</v>
      </c>
      <c r="K222" s="208" t="s">
        <v>167</v>
      </c>
      <c r="L222" s="46"/>
      <c r="M222" s="213" t="s">
        <v>21</v>
      </c>
      <c r="N222" s="214" t="s">
        <v>48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168</v>
      </c>
      <c r="AT222" s="217" t="s">
        <v>163</v>
      </c>
      <c r="AU222" s="217" t="s">
        <v>87</v>
      </c>
      <c r="AY222" s="19" t="s">
        <v>161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85</v>
      </c>
      <c r="BK222" s="218">
        <f>ROUND(I222*H222,2)</f>
        <v>0</v>
      </c>
      <c r="BL222" s="19" t="s">
        <v>168</v>
      </c>
      <c r="BM222" s="217" t="s">
        <v>1498</v>
      </c>
    </row>
    <row r="223" s="2" customFormat="1">
      <c r="A223" s="40"/>
      <c r="B223" s="41"/>
      <c r="C223" s="42"/>
      <c r="D223" s="219" t="s">
        <v>170</v>
      </c>
      <c r="E223" s="42"/>
      <c r="F223" s="220" t="s">
        <v>1499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170</v>
      </c>
      <c r="AU223" s="19" t="s">
        <v>87</v>
      </c>
    </row>
    <row r="224" s="13" customFormat="1">
      <c r="A224" s="13"/>
      <c r="B224" s="224"/>
      <c r="C224" s="225"/>
      <c r="D224" s="226" t="s">
        <v>172</v>
      </c>
      <c r="E224" s="227" t="s">
        <v>21</v>
      </c>
      <c r="F224" s="228" t="s">
        <v>1500</v>
      </c>
      <c r="G224" s="225"/>
      <c r="H224" s="229">
        <v>1484.0999999999999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172</v>
      </c>
      <c r="AU224" s="235" t="s">
        <v>87</v>
      </c>
      <c r="AV224" s="13" t="s">
        <v>87</v>
      </c>
      <c r="AW224" s="13" t="s">
        <v>38</v>
      </c>
      <c r="AX224" s="13" t="s">
        <v>85</v>
      </c>
      <c r="AY224" s="235" t="s">
        <v>161</v>
      </c>
    </row>
    <row r="225" s="2" customFormat="1" ht="24.15" customHeight="1">
      <c r="A225" s="40"/>
      <c r="B225" s="41"/>
      <c r="C225" s="206" t="s">
        <v>309</v>
      </c>
      <c r="D225" s="206" t="s">
        <v>163</v>
      </c>
      <c r="E225" s="207" t="s">
        <v>1501</v>
      </c>
      <c r="F225" s="208" t="s">
        <v>1502</v>
      </c>
      <c r="G225" s="209" t="s">
        <v>929</v>
      </c>
      <c r="H225" s="210">
        <v>983.69500000000005</v>
      </c>
      <c r="I225" s="211"/>
      <c r="J225" s="212">
        <f>ROUND(I225*H225,2)</f>
        <v>0</v>
      </c>
      <c r="K225" s="208" t="s">
        <v>167</v>
      </c>
      <c r="L225" s="46"/>
      <c r="M225" s="213" t="s">
        <v>21</v>
      </c>
      <c r="N225" s="214" t="s">
        <v>48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168</v>
      </c>
      <c r="AT225" s="217" t="s">
        <v>163</v>
      </c>
      <c r="AU225" s="217" t="s">
        <v>87</v>
      </c>
      <c r="AY225" s="19" t="s">
        <v>161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85</v>
      </c>
      <c r="BK225" s="218">
        <f>ROUND(I225*H225,2)</f>
        <v>0</v>
      </c>
      <c r="BL225" s="19" t="s">
        <v>168</v>
      </c>
      <c r="BM225" s="217" t="s">
        <v>1503</v>
      </c>
    </row>
    <row r="226" s="2" customFormat="1">
      <c r="A226" s="40"/>
      <c r="B226" s="41"/>
      <c r="C226" s="42"/>
      <c r="D226" s="219" t="s">
        <v>170</v>
      </c>
      <c r="E226" s="42"/>
      <c r="F226" s="220" t="s">
        <v>1504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170</v>
      </c>
      <c r="AU226" s="19" t="s">
        <v>87</v>
      </c>
    </row>
    <row r="227" s="13" customFormat="1">
      <c r="A227" s="13"/>
      <c r="B227" s="224"/>
      <c r="C227" s="225"/>
      <c r="D227" s="226" t="s">
        <v>172</v>
      </c>
      <c r="E227" s="227" t="s">
        <v>21</v>
      </c>
      <c r="F227" s="228" t="s">
        <v>1505</v>
      </c>
      <c r="G227" s="225"/>
      <c r="H227" s="229">
        <v>27.413</v>
      </c>
      <c r="I227" s="230"/>
      <c r="J227" s="225"/>
      <c r="K227" s="225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172</v>
      </c>
      <c r="AU227" s="235" t="s">
        <v>87</v>
      </c>
      <c r="AV227" s="13" t="s">
        <v>87</v>
      </c>
      <c r="AW227" s="13" t="s">
        <v>38</v>
      </c>
      <c r="AX227" s="13" t="s">
        <v>77</v>
      </c>
      <c r="AY227" s="235" t="s">
        <v>161</v>
      </c>
    </row>
    <row r="228" s="13" customFormat="1">
      <c r="A228" s="13"/>
      <c r="B228" s="224"/>
      <c r="C228" s="225"/>
      <c r="D228" s="226" t="s">
        <v>172</v>
      </c>
      <c r="E228" s="227" t="s">
        <v>21</v>
      </c>
      <c r="F228" s="228" t="s">
        <v>1506</v>
      </c>
      <c r="G228" s="225"/>
      <c r="H228" s="229">
        <v>50.213999999999999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172</v>
      </c>
      <c r="AU228" s="235" t="s">
        <v>87</v>
      </c>
      <c r="AV228" s="13" t="s">
        <v>87</v>
      </c>
      <c r="AW228" s="13" t="s">
        <v>38</v>
      </c>
      <c r="AX228" s="13" t="s">
        <v>77</v>
      </c>
      <c r="AY228" s="235" t="s">
        <v>161</v>
      </c>
    </row>
    <row r="229" s="13" customFormat="1">
      <c r="A229" s="13"/>
      <c r="B229" s="224"/>
      <c r="C229" s="225"/>
      <c r="D229" s="226" t="s">
        <v>172</v>
      </c>
      <c r="E229" s="227" t="s">
        <v>21</v>
      </c>
      <c r="F229" s="228" t="s">
        <v>1507</v>
      </c>
      <c r="G229" s="225"/>
      <c r="H229" s="229">
        <v>-11.742000000000001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172</v>
      </c>
      <c r="AU229" s="235" t="s">
        <v>87</v>
      </c>
      <c r="AV229" s="13" t="s">
        <v>87</v>
      </c>
      <c r="AW229" s="13" t="s">
        <v>38</v>
      </c>
      <c r="AX229" s="13" t="s">
        <v>77</v>
      </c>
      <c r="AY229" s="235" t="s">
        <v>161</v>
      </c>
    </row>
    <row r="230" s="15" customFormat="1">
      <c r="A230" s="15"/>
      <c r="B230" s="258"/>
      <c r="C230" s="259"/>
      <c r="D230" s="226" t="s">
        <v>172</v>
      </c>
      <c r="E230" s="260" t="s">
        <v>21</v>
      </c>
      <c r="F230" s="261" t="s">
        <v>208</v>
      </c>
      <c r="G230" s="259"/>
      <c r="H230" s="262">
        <v>65.884999999999991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8" t="s">
        <v>172</v>
      </c>
      <c r="AU230" s="268" t="s">
        <v>87</v>
      </c>
      <c r="AV230" s="15" t="s">
        <v>183</v>
      </c>
      <c r="AW230" s="15" t="s">
        <v>38</v>
      </c>
      <c r="AX230" s="15" t="s">
        <v>77</v>
      </c>
      <c r="AY230" s="268" t="s">
        <v>161</v>
      </c>
    </row>
    <row r="231" s="13" customFormat="1">
      <c r="A231" s="13"/>
      <c r="B231" s="224"/>
      <c r="C231" s="225"/>
      <c r="D231" s="226" t="s">
        <v>172</v>
      </c>
      <c r="E231" s="227" t="s">
        <v>21</v>
      </c>
      <c r="F231" s="228" t="s">
        <v>1508</v>
      </c>
      <c r="G231" s="225"/>
      <c r="H231" s="229">
        <v>917.80999999999995</v>
      </c>
      <c r="I231" s="230"/>
      <c r="J231" s="225"/>
      <c r="K231" s="225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172</v>
      </c>
      <c r="AU231" s="235" t="s">
        <v>87</v>
      </c>
      <c r="AV231" s="13" t="s">
        <v>87</v>
      </c>
      <c r="AW231" s="13" t="s">
        <v>38</v>
      </c>
      <c r="AX231" s="13" t="s">
        <v>77</v>
      </c>
      <c r="AY231" s="235" t="s">
        <v>161</v>
      </c>
    </row>
    <row r="232" s="14" customFormat="1">
      <c r="A232" s="14"/>
      <c r="B232" s="236"/>
      <c r="C232" s="237"/>
      <c r="D232" s="226" t="s">
        <v>172</v>
      </c>
      <c r="E232" s="238" t="s">
        <v>21</v>
      </c>
      <c r="F232" s="239" t="s">
        <v>175</v>
      </c>
      <c r="G232" s="237"/>
      <c r="H232" s="240">
        <v>983.69499999999994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172</v>
      </c>
      <c r="AU232" s="246" t="s">
        <v>87</v>
      </c>
      <c r="AV232" s="14" t="s">
        <v>168</v>
      </c>
      <c r="AW232" s="14" t="s">
        <v>38</v>
      </c>
      <c r="AX232" s="14" t="s">
        <v>85</v>
      </c>
      <c r="AY232" s="246" t="s">
        <v>161</v>
      </c>
    </row>
    <row r="233" s="2" customFormat="1" ht="24.15" customHeight="1">
      <c r="A233" s="40"/>
      <c r="B233" s="41"/>
      <c r="C233" s="206" t="s">
        <v>313</v>
      </c>
      <c r="D233" s="206" t="s">
        <v>163</v>
      </c>
      <c r="E233" s="207" t="s">
        <v>1509</v>
      </c>
      <c r="F233" s="208" t="s">
        <v>1510</v>
      </c>
      <c r="G233" s="209" t="s">
        <v>929</v>
      </c>
      <c r="H233" s="210">
        <v>742.04999999999995</v>
      </c>
      <c r="I233" s="211"/>
      <c r="J233" s="212">
        <f>ROUND(I233*H233,2)</f>
        <v>0</v>
      </c>
      <c r="K233" s="208" t="s">
        <v>167</v>
      </c>
      <c r="L233" s="46"/>
      <c r="M233" s="213" t="s">
        <v>21</v>
      </c>
      <c r="N233" s="214" t="s">
        <v>48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168</v>
      </c>
      <c r="AT233" s="217" t="s">
        <v>163</v>
      </c>
      <c r="AU233" s="217" t="s">
        <v>87</v>
      </c>
      <c r="AY233" s="19" t="s">
        <v>161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85</v>
      </c>
      <c r="BK233" s="218">
        <f>ROUND(I233*H233,2)</f>
        <v>0</v>
      </c>
      <c r="BL233" s="19" t="s">
        <v>168</v>
      </c>
      <c r="BM233" s="217" t="s">
        <v>1511</v>
      </c>
    </row>
    <row r="234" s="2" customFormat="1">
      <c r="A234" s="40"/>
      <c r="B234" s="41"/>
      <c r="C234" s="42"/>
      <c r="D234" s="219" t="s">
        <v>170</v>
      </c>
      <c r="E234" s="42"/>
      <c r="F234" s="220" t="s">
        <v>1512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170</v>
      </c>
      <c r="AU234" s="19" t="s">
        <v>87</v>
      </c>
    </row>
    <row r="235" s="13" customFormat="1">
      <c r="A235" s="13"/>
      <c r="B235" s="224"/>
      <c r="C235" s="225"/>
      <c r="D235" s="226" t="s">
        <v>172</v>
      </c>
      <c r="E235" s="227" t="s">
        <v>21</v>
      </c>
      <c r="F235" s="228" t="s">
        <v>1513</v>
      </c>
      <c r="G235" s="225"/>
      <c r="H235" s="229">
        <v>742.04999999999995</v>
      </c>
      <c r="I235" s="230"/>
      <c r="J235" s="225"/>
      <c r="K235" s="225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172</v>
      </c>
      <c r="AU235" s="235" t="s">
        <v>87</v>
      </c>
      <c r="AV235" s="13" t="s">
        <v>87</v>
      </c>
      <c r="AW235" s="13" t="s">
        <v>38</v>
      </c>
      <c r="AX235" s="13" t="s">
        <v>85</v>
      </c>
      <c r="AY235" s="235" t="s">
        <v>161</v>
      </c>
    </row>
    <row r="236" s="2" customFormat="1" ht="24.15" customHeight="1">
      <c r="A236" s="40"/>
      <c r="B236" s="41"/>
      <c r="C236" s="206" t="s">
        <v>318</v>
      </c>
      <c r="D236" s="206" t="s">
        <v>163</v>
      </c>
      <c r="E236" s="207" t="s">
        <v>1514</v>
      </c>
      <c r="F236" s="208" t="s">
        <v>1515</v>
      </c>
      <c r="G236" s="209" t="s">
        <v>929</v>
      </c>
      <c r="H236" s="210">
        <v>983.69500000000005</v>
      </c>
      <c r="I236" s="211"/>
      <c r="J236" s="212">
        <f>ROUND(I236*H236,2)</f>
        <v>0</v>
      </c>
      <c r="K236" s="208" t="s">
        <v>167</v>
      </c>
      <c r="L236" s="46"/>
      <c r="M236" s="213" t="s">
        <v>21</v>
      </c>
      <c r="N236" s="214" t="s">
        <v>48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168</v>
      </c>
      <c r="AT236" s="217" t="s">
        <v>163</v>
      </c>
      <c r="AU236" s="217" t="s">
        <v>87</v>
      </c>
      <c r="AY236" s="19" t="s">
        <v>161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85</v>
      </c>
      <c r="BK236" s="218">
        <f>ROUND(I236*H236,2)</f>
        <v>0</v>
      </c>
      <c r="BL236" s="19" t="s">
        <v>168</v>
      </c>
      <c r="BM236" s="217" t="s">
        <v>1516</v>
      </c>
    </row>
    <row r="237" s="2" customFormat="1">
      <c r="A237" s="40"/>
      <c r="B237" s="41"/>
      <c r="C237" s="42"/>
      <c r="D237" s="219" t="s">
        <v>170</v>
      </c>
      <c r="E237" s="42"/>
      <c r="F237" s="220" t="s">
        <v>1517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170</v>
      </c>
      <c r="AU237" s="19" t="s">
        <v>87</v>
      </c>
    </row>
    <row r="238" s="13" customFormat="1">
      <c r="A238" s="13"/>
      <c r="B238" s="224"/>
      <c r="C238" s="225"/>
      <c r="D238" s="226" t="s">
        <v>172</v>
      </c>
      <c r="E238" s="227" t="s">
        <v>21</v>
      </c>
      <c r="F238" s="228" t="s">
        <v>1396</v>
      </c>
      <c r="G238" s="225"/>
      <c r="H238" s="229">
        <v>27.413</v>
      </c>
      <c r="I238" s="230"/>
      <c r="J238" s="225"/>
      <c r="K238" s="225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172</v>
      </c>
      <c r="AU238" s="235" t="s">
        <v>87</v>
      </c>
      <c r="AV238" s="13" t="s">
        <v>87</v>
      </c>
      <c r="AW238" s="13" t="s">
        <v>38</v>
      </c>
      <c r="AX238" s="13" t="s">
        <v>77</v>
      </c>
      <c r="AY238" s="235" t="s">
        <v>161</v>
      </c>
    </row>
    <row r="239" s="13" customFormat="1">
      <c r="A239" s="13"/>
      <c r="B239" s="224"/>
      <c r="C239" s="225"/>
      <c r="D239" s="226" t="s">
        <v>172</v>
      </c>
      <c r="E239" s="227" t="s">
        <v>21</v>
      </c>
      <c r="F239" s="228" t="s">
        <v>1397</v>
      </c>
      <c r="G239" s="225"/>
      <c r="H239" s="229">
        <v>50.213999999999999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172</v>
      </c>
      <c r="AU239" s="235" t="s">
        <v>87</v>
      </c>
      <c r="AV239" s="13" t="s">
        <v>87</v>
      </c>
      <c r="AW239" s="13" t="s">
        <v>38</v>
      </c>
      <c r="AX239" s="13" t="s">
        <v>77</v>
      </c>
      <c r="AY239" s="235" t="s">
        <v>161</v>
      </c>
    </row>
    <row r="240" s="13" customFormat="1">
      <c r="A240" s="13"/>
      <c r="B240" s="224"/>
      <c r="C240" s="225"/>
      <c r="D240" s="226" t="s">
        <v>172</v>
      </c>
      <c r="E240" s="227" t="s">
        <v>21</v>
      </c>
      <c r="F240" s="228" t="s">
        <v>1398</v>
      </c>
      <c r="G240" s="225"/>
      <c r="H240" s="229">
        <v>-11.742000000000001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172</v>
      </c>
      <c r="AU240" s="235" t="s">
        <v>87</v>
      </c>
      <c r="AV240" s="13" t="s">
        <v>87</v>
      </c>
      <c r="AW240" s="13" t="s">
        <v>38</v>
      </c>
      <c r="AX240" s="13" t="s">
        <v>77</v>
      </c>
      <c r="AY240" s="235" t="s">
        <v>161</v>
      </c>
    </row>
    <row r="241" s="15" customFormat="1">
      <c r="A241" s="15"/>
      <c r="B241" s="258"/>
      <c r="C241" s="259"/>
      <c r="D241" s="226" t="s">
        <v>172</v>
      </c>
      <c r="E241" s="260" t="s">
        <v>21</v>
      </c>
      <c r="F241" s="261" t="s">
        <v>208</v>
      </c>
      <c r="G241" s="259"/>
      <c r="H241" s="262">
        <v>65.884999999999991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8" t="s">
        <v>172</v>
      </c>
      <c r="AU241" s="268" t="s">
        <v>87</v>
      </c>
      <c r="AV241" s="15" t="s">
        <v>183</v>
      </c>
      <c r="AW241" s="15" t="s">
        <v>38</v>
      </c>
      <c r="AX241" s="15" t="s">
        <v>77</v>
      </c>
      <c r="AY241" s="268" t="s">
        <v>161</v>
      </c>
    </row>
    <row r="242" s="13" customFormat="1">
      <c r="A242" s="13"/>
      <c r="B242" s="224"/>
      <c r="C242" s="225"/>
      <c r="D242" s="226" t="s">
        <v>172</v>
      </c>
      <c r="E242" s="227" t="s">
        <v>21</v>
      </c>
      <c r="F242" s="228" t="s">
        <v>1399</v>
      </c>
      <c r="G242" s="225"/>
      <c r="H242" s="229">
        <v>917.80999999999995</v>
      </c>
      <c r="I242" s="230"/>
      <c r="J242" s="225"/>
      <c r="K242" s="225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172</v>
      </c>
      <c r="AU242" s="235" t="s">
        <v>87</v>
      </c>
      <c r="AV242" s="13" t="s">
        <v>87</v>
      </c>
      <c r="AW242" s="13" t="s">
        <v>38</v>
      </c>
      <c r="AX242" s="13" t="s">
        <v>77</v>
      </c>
      <c r="AY242" s="235" t="s">
        <v>161</v>
      </c>
    </row>
    <row r="243" s="14" customFormat="1">
      <c r="A243" s="14"/>
      <c r="B243" s="236"/>
      <c r="C243" s="237"/>
      <c r="D243" s="226" t="s">
        <v>172</v>
      </c>
      <c r="E243" s="238" t="s">
        <v>21</v>
      </c>
      <c r="F243" s="239" t="s">
        <v>175</v>
      </c>
      <c r="G243" s="237"/>
      <c r="H243" s="240">
        <v>983.69499999999994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172</v>
      </c>
      <c r="AU243" s="246" t="s">
        <v>87</v>
      </c>
      <c r="AV243" s="14" t="s">
        <v>168</v>
      </c>
      <c r="AW243" s="14" t="s">
        <v>38</v>
      </c>
      <c r="AX243" s="14" t="s">
        <v>85</v>
      </c>
      <c r="AY243" s="246" t="s">
        <v>161</v>
      </c>
    </row>
    <row r="244" s="2" customFormat="1" ht="24.15" customHeight="1">
      <c r="A244" s="40"/>
      <c r="B244" s="41"/>
      <c r="C244" s="206" t="s">
        <v>322</v>
      </c>
      <c r="D244" s="206" t="s">
        <v>163</v>
      </c>
      <c r="E244" s="207" t="s">
        <v>1518</v>
      </c>
      <c r="F244" s="208" t="s">
        <v>1519</v>
      </c>
      <c r="G244" s="209" t="s">
        <v>186</v>
      </c>
      <c r="H244" s="210">
        <v>52.399999999999999</v>
      </c>
      <c r="I244" s="211"/>
      <c r="J244" s="212">
        <f>ROUND(I244*H244,2)</f>
        <v>0</v>
      </c>
      <c r="K244" s="208" t="s">
        <v>167</v>
      </c>
      <c r="L244" s="46"/>
      <c r="M244" s="213" t="s">
        <v>21</v>
      </c>
      <c r="N244" s="214" t="s">
        <v>48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168</v>
      </c>
      <c r="AT244" s="217" t="s">
        <v>163</v>
      </c>
      <c r="AU244" s="217" t="s">
        <v>87</v>
      </c>
      <c r="AY244" s="19" t="s">
        <v>161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85</v>
      </c>
      <c r="BK244" s="218">
        <f>ROUND(I244*H244,2)</f>
        <v>0</v>
      </c>
      <c r="BL244" s="19" t="s">
        <v>168</v>
      </c>
      <c r="BM244" s="217" t="s">
        <v>1520</v>
      </c>
    </row>
    <row r="245" s="2" customFormat="1">
      <c r="A245" s="40"/>
      <c r="B245" s="41"/>
      <c r="C245" s="42"/>
      <c r="D245" s="219" t="s">
        <v>170</v>
      </c>
      <c r="E245" s="42"/>
      <c r="F245" s="220" t="s">
        <v>1521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170</v>
      </c>
      <c r="AU245" s="19" t="s">
        <v>87</v>
      </c>
    </row>
    <row r="246" s="13" customFormat="1">
      <c r="A246" s="13"/>
      <c r="B246" s="224"/>
      <c r="C246" s="225"/>
      <c r="D246" s="226" t="s">
        <v>172</v>
      </c>
      <c r="E246" s="227" t="s">
        <v>21</v>
      </c>
      <c r="F246" s="228" t="s">
        <v>1522</v>
      </c>
      <c r="G246" s="225"/>
      <c r="H246" s="229">
        <v>52.399999999999999</v>
      </c>
      <c r="I246" s="230"/>
      <c r="J246" s="225"/>
      <c r="K246" s="225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172</v>
      </c>
      <c r="AU246" s="235" t="s">
        <v>87</v>
      </c>
      <c r="AV246" s="13" t="s">
        <v>87</v>
      </c>
      <c r="AW246" s="13" t="s">
        <v>38</v>
      </c>
      <c r="AX246" s="13" t="s">
        <v>85</v>
      </c>
      <c r="AY246" s="235" t="s">
        <v>161</v>
      </c>
    </row>
    <row r="247" s="2" customFormat="1" ht="24.15" customHeight="1">
      <c r="A247" s="40"/>
      <c r="B247" s="41"/>
      <c r="C247" s="206" t="s">
        <v>328</v>
      </c>
      <c r="D247" s="206" t="s">
        <v>163</v>
      </c>
      <c r="E247" s="207" t="s">
        <v>1523</v>
      </c>
      <c r="F247" s="208" t="s">
        <v>1524</v>
      </c>
      <c r="G247" s="209" t="s">
        <v>186</v>
      </c>
      <c r="H247" s="210">
        <v>52.399999999999999</v>
      </c>
      <c r="I247" s="211"/>
      <c r="J247" s="212">
        <f>ROUND(I247*H247,2)</f>
        <v>0</v>
      </c>
      <c r="K247" s="208" t="s">
        <v>167</v>
      </c>
      <c r="L247" s="46"/>
      <c r="M247" s="213" t="s">
        <v>21</v>
      </c>
      <c r="N247" s="214" t="s">
        <v>48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168</v>
      </c>
      <c r="AT247" s="217" t="s">
        <v>163</v>
      </c>
      <c r="AU247" s="217" t="s">
        <v>87</v>
      </c>
      <c r="AY247" s="19" t="s">
        <v>161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85</v>
      </c>
      <c r="BK247" s="218">
        <f>ROUND(I247*H247,2)</f>
        <v>0</v>
      </c>
      <c r="BL247" s="19" t="s">
        <v>168</v>
      </c>
      <c r="BM247" s="217" t="s">
        <v>1525</v>
      </c>
    </row>
    <row r="248" s="2" customFormat="1">
      <c r="A248" s="40"/>
      <c r="B248" s="41"/>
      <c r="C248" s="42"/>
      <c r="D248" s="219" t="s">
        <v>170</v>
      </c>
      <c r="E248" s="42"/>
      <c r="F248" s="220" t="s">
        <v>1526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170</v>
      </c>
      <c r="AU248" s="19" t="s">
        <v>87</v>
      </c>
    </row>
    <row r="249" s="13" customFormat="1">
      <c r="A249" s="13"/>
      <c r="B249" s="224"/>
      <c r="C249" s="225"/>
      <c r="D249" s="226" t="s">
        <v>172</v>
      </c>
      <c r="E249" s="227" t="s">
        <v>21</v>
      </c>
      <c r="F249" s="228" t="s">
        <v>1522</v>
      </c>
      <c r="G249" s="225"/>
      <c r="H249" s="229">
        <v>52.399999999999999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172</v>
      </c>
      <c r="AU249" s="235" t="s">
        <v>87</v>
      </c>
      <c r="AV249" s="13" t="s">
        <v>87</v>
      </c>
      <c r="AW249" s="13" t="s">
        <v>38</v>
      </c>
      <c r="AX249" s="13" t="s">
        <v>85</v>
      </c>
      <c r="AY249" s="235" t="s">
        <v>161</v>
      </c>
    </row>
    <row r="250" s="2" customFormat="1" ht="24.15" customHeight="1">
      <c r="A250" s="40"/>
      <c r="B250" s="41"/>
      <c r="C250" s="206" t="s">
        <v>332</v>
      </c>
      <c r="D250" s="206" t="s">
        <v>163</v>
      </c>
      <c r="E250" s="207" t="s">
        <v>1527</v>
      </c>
      <c r="F250" s="208" t="s">
        <v>1528</v>
      </c>
      <c r="G250" s="209" t="s">
        <v>186</v>
      </c>
      <c r="H250" s="210">
        <v>597.03999999999996</v>
      </c>
      <c r="I250" s="211"/>
      <c r="J250" s="212">
        <f>ROUND(I250*H250,2)</f>
        <v>0</v>
      </c>
      <c r="K250" s="208" t="s">
        <v>167</v>
      </c>
      <c r="L250" s="46"/>
      <c r="M250" s="213" t="s">
        <v>21</v>
      </c>
      <c r="N250" s="214" t="s">
        <v>48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168</v>
      </c>
      <c r="AT250" s="217" t="s">
        <v>163</v>
      </c>
      <c r="AU250" s="217" t="s">
        <v>87</v>
      </c>
      <c r="AY250" s="19" t="s">
        <v>161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85</v>
      </c>
      <c r="BK250" s="218">
        <f>ROUND(I250*H250,2)</f>
        <v>0</v>
      </c>
      <c r="BL250" s="19" t="s">
        <v>168</v>
      </c>
      <c r="BM250" s="217" t="s">
        <v>1529</v>
      </c>
    </row>
    <row r="251" s="2" customFormat="1">
      <c r="A251" s="40"/>
      <c r="B251" s="41"/>
      <c r="C251" s="42"/>
      <c r="D251" s="219" t="s">
        <v>170</v>
      </c>
      <c r="E251" s="42"/>
      <c r="F251" s="220" t="s">
        <v>1530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170</v>
      </c>
      <c r="AU251" s="19" t="s">
        <v>87</v>
      </c>
    </row>
    <row r="252" s="13" customFormat="1">
      <c r="A252" s="13"/>
      <c r="B252" s="224"/>
      <c r="C252" s="225"/>
      <c r="D252" s="226" t="s">
        <v>172</v>
      </c>
      <c r="E252" s="227" t="s">
        <v>21</v>
      </c>
      <c r="F252" s="228" t="s">
        <v>1531</v>
      </c>
      <c r="G252" s="225"/>
      <c r="H252" s="229">
        <v>597.03999999999996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172</v>
      </c>
      <c r="AU252" s="235" t="s">
        <v>87</v>
      </c>
      <c r="AV252" s="13" t="s">
        <v>87</v>
      </c>
      <c r="AW252" s="13" t="s">
        <v>38</v>
      </c>
      <c r="AX252" s="13" t="s">
        <v>85</v>
      </c>
      <c r="AY252" s="235" t="s">
        <v>161</v>
      </c>
    </row>
    <row r="253" s="2" customFormat="1" ht="16.5" customHeight="1">
      <c r="A253" s="40"/>
      <c r="B253" s="41"/>
      <c r="C253" s="247" t="s">
        <v>337</v>
      </c>
      <c r="D253" s="247" t="s">
        <v>176</v>
      </c>
      <c r="E253" s="248" t="s">
        <v>1532</v>
      </c>
      <c r="F253" s="249" t="s">
        <v>1533</v>
      </c>
      <c r="G253" s="250" t="s">
        <v>537</v>
      </c>
      <c r="H253" s="251">
        <v>12.989000000000001</v>
      </c>
      <c r="I253" s="252"/>
      <c r="J253" s="253">
        <f>ROUND(I253*H253,2)</f>
        <v>0</v>
      </c>
      <c r="K253" s="249" t="s">
        <v>167</v>
      </c>
      <c r="L253" s="254"/>
      <c r="M253" s="255" t="s">
        <v>21</v>
      </c>
      <c r="N253" s="256" t="s">
        <v>48</v>
      </c>
      <c r="O253" s="86"/>
      <c r="P253" s="215">
        <f>O253*H253</f>
        <v>0</v>
      </c>
      <c r="Q253" s="215">
        <v>0.001</v>
      </c>
      <c r="R253" s="215">
        <f>Q253*H253</f>
        <v>0.012989000000000001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179</v>
      </c>
      <c r="AT253" s="217" t="s">
        <v>176</v>
      </c>
      <c r="AU253" s="217" t="s">
        <v>87</v>
      </c>
      <c r="AY253" s="19" t="s">
        <v>161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85</v>
      </c>
      <c r="BK253" s="218">
        <f>ROUND(I253*H253,2)</f>
        <v>0</v>
      </c>
      <c r="BL253" s="19" t="s">
        <v>168</v>
      </c>
      <c r="BM253" s="217" t="s">
        <v>1534</v>
      </c>
    </row>
    <row r="254" s="13" customFormat="1">
      <c r="A254" s="13"/>
      <c r="B254" s="224"/>
      <c r="C254" s="225"/>
      <c r="D254" s="226" t="s">
        <v>172</v>
      </c>
      <c r="E254" s="227" t="s">
        <v>21</v>
      </c>
      <c r="F254" s="228" t="s">
        <v>1535</v>
      </c>
      <c r="G254" s="225"/>
      <c r="H254" s="229">
        <v>1.048</v>
      </c>
      <c r="I254" s="230"/>
      <c r="J254" s="225"/>
      <c r="K254" s="225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172</v>
      </c>
      <c r="AU254" s="235" t="s">
        <v>87</v>
      </c>
      <c r="AV254" s="13" t="s">
        <v>87</v>
      </c>
      <c r="AW254" s="13" t="s">
        <v>38</v>
      </c>
      <c r="AX254" s="13" t="s">
        <v>77</v>
      </c>
      <c r="AY254" s="235" t="s">
        <v>161</v>
      </c>
    </row>
    <row r="255" s="13" customFormat="1">
      <c r="A255" s="13"/>
      <c r="B255" s="224"/>
      <c r="C255" s="225"/>
      <c r="D255" s="226" t="s">
        <v>172</v>
      </c>
      <c r="E255" s="227" t="s">
        <v>21</v>
      </c>
      <c r="F255" s="228" t="s">
        <v>1536</v>
      </c>
      <c r="G255" s="225"/>
      <c r="H255" s="229">
        <v>11.941000000000001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172</v>
      </c>
      <c r="AU255" s="235" t="s">
        <v>87</v>
      </c>
      <c r="AV255" s="13" t="s">
        <v>87</v>
      </c>
      <c r="AW255" s="13" t="s">
        <v>38</v>
      </c>
      <c r="AX255" s="13" t="s">
        <v>77</v>
      </c>
      <c r="AY255" s="235" t="s">
        <v>161</v>
      </c>
    </row>
    <row r="256" s="14" customFormat="1">
      <c r="A256" s="14"/>
      <c r="B256" s="236"/>
      <c r="C256" s="237"/>
      <c r="D256" s="226" t="s">
        <v>172</v>
      </c>
      <c r="E256" s="238" t="s">
        <v>21</v>
      </c>
      <c r="F256" s="239" t="s">
        <v>175</v>
      </c>
      <c r="G256" s="237"/>
      <c r="H256" s="240">
        <v>12.989000000000001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172</v>
      </c>
      <c r="AU256" s="246" t="s">
        <v>87</v>
      </c>
      <c r="AV256" s="14" t="s">
        <v>168</v>
      </c>
      <c r="AW256" s="14" t="s">
        <v>38</v>
      </c>
      <c r="AX256" s="14" t="s">
        <v>85</v>
      </c>
      <c r="AY256" s="246" t="s">
        <v>161</v>
      </c>
    </row>
    <row r="257" s="2" customFormat="1" ht="24.15" customHeight="1">
      <c r="A257" s="40"/>
      <c r="B257" s="41"/>
      <c r="C257" s="206" t="s">
        <v>341</v>
      </c>
      <c r="D257" s="206" t="s">
        <v>163</v>
      </c>
      <c r="E257" s="207" t="s">
        <v>1537</v>
      </c>
      <c r="F257" s="208" t="s">
        <v>1538</v>
      </c>
      <c r="G257" s="209" t="s">
        <v>186</v>
      </c>
      <c r="H257" s="210">
        <v>597.03999999999996</v>
      </c>
      <c r="I257" s="211"/>
      <c r="J257" s="212">
        <f>ROUND(I257*H257,2)</f>
        <v>0</v>
      </c>
      <c r="K257" s="208" t="s">
        <v>167</v>
      </c>
      <c r="L257" s="46"/>
      <c r="M257" s="213" t="s">
        <v>21</v>
      </c>
      <c r="N257" s="214" t="s">
        <v>48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168</v>
      </c>
      <c r="AT257" s="217" t="s">
        <v>163</v>
      </c>
      <c r="AU257" s="217" t="s">
        <v>87</v>
      </c>
      <c r="AY257" s="19" t="s">
        <v>161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85</v>
      </c>
      <c r="BK257" s="218">
        <f>ROUND(I257*H257,2)</f>
        <v>0</v>
      </c>
      <c r="BL257" s="19" t="s">
        <v>168</v>
      </c>
      <c r="BM257" s="217" t="s">
        <v>1539</v>
      </c>
    </row>
    <row r="258" s="2" customFormat="1">
      <c r="A258" s="40"/>
      <c r="B258" s="41"/>
      <c r="C258" s="42"/>
      <c r="D258" s="219" t="s">
        <v>170</v>
      </c>
      <c r="E258" s="42"/>
      <c r="F258" s="220" t="s">
        <v>1540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170</v>
      </c>
      <c r="AU258" s="19" t="s">
        <v>87</v>
      </c>
    </row>
    <row r="259" s="13" customFormat="1">
      <c r="A259" s="13"/>
      <c r="B259" s="224"/>
      <c r="C259" s="225"/>
      <c r="D259" s="226" t="s">
        <v>172</v>
      </c>
      <c r="E259" s="227" t="s">
        <v>21</v>
      </c>
      <c r="F259" s="228" t="s">
        <v>1541</v>
      </c>
      <c r="G259" s="225"/>
      <c r="H259" s="229">
        <v>597.03999999999996</v>
      </c>
      <c r="I259" s="230"/>
      <c r="J259" s="225"/>
      <c r="K259" s="225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172</v>
      </c>
      <c r="AU259" s="235" t="s">
        <v>87</v>
      </c>
      <c r="AV259" s="13" t="s">
        <v>87</v>
      </c>
      <c r="AW259" s="13" t="s">
        <v>38</v>
      </c>
      <c r="AX259" s="13" t="s">
        <v>85</v>
      </c>
      <c r="AY259" s="235" t="s">
        <v>161</v>
      </c>
    </row>
    <row r="260" s="2" customFormat="1" ht="16.5" customHeight="1">
      <c r="A260" s="40"/>
      <c r="B260" s="41"/>
      <c r="C260" s="206" t="s">
        <v>347</v>
      </c>
      <c r="D260" s="206" t="s">
        <v>163</v>
      </c>
      <c r="E260" s="207" t="s">
        <v>1004</v>
      </c>
      <c r="F260" s="208" t="s">
        <v>1005</v>
      </c>
      <c r="G260" s="209" t="s">
        <v>929</v>
      </c>
      <c r="H260" s="210">
        <v>2448.297</v>
      </c>
      <c r="I260" s="211"/>
      <c r="J260" s="212">
        <f>ROUND(I260*H260,2)</f>
        <v>0</v>
      </c>
      <c r="K260" s="208" t="s">
        <v>21</v>
      </c>
      <c r="L260" s="46"/>
      <c r="M260" s="213" t="s">
        <v>21</v>
      </c>
      <c r="N260" s="214" t="s">
        <v>48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168</v>
      </c>
      <c r="AT260" s="217" t="s">
        <v>163</v>
      </c>
      <c r="AU260" s="217" t="s">
        <v>87</v>
      </c>
      <c r="AY260" s="19" t="s">
        <v>161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85</v>
      </c>
      <c r="BK260" s="218">
        <f>ROUND(I260*H260,2)</f>
        <v>0</v>
      </c>
      <c r="BL260" s="19" t="s">
        <v>168</v>
      </c>
      <c r="BM260" s="217" t="s">
        <v>1542</v>
      </c>
    </row>
    <row r="261" s="13" customFormat="1">
      <c r="A261" s="13"/>
      <c r="B261" s="224"/>
      <c r="C261" s="225"/>
      <c r="D261" s="226" t="s">
        <v>172</v>
      </c>
      <c r="E261" s="227" t="s">
        <v>21</v>
      </c>
      <c r="F261" s="228" t="s">
        <v>1543</v>
      </c>
      <c r="G261" s="225"/>
      <c r="H261" s="229">
        <v>11.742000000000001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172</v>
      </c>
      <c r="AU261" s="235" t="s">
        <v>87</v>
      </c>
      <c r="AV261" s="13" t="s">
        <v>87</v>
      </c>
      <c r="AW261" s="13" t="s">
        <v>38</v>
      </c>
      <c r="AX261" s="13" t="s">
        <v>77</v>
      </c>
      <c r="AY261" s="235" t="s">
        <v>161</v>
      </c>
    </row>
    <row r="262" s="13" customFormat="1">
      <c r="A262" s="13"/>
      <c r="B262" s="224"/>
      <c r="C262" s="225"/>
      <c r="D262" s="226" t="s">
        <v>172</v>
      </c>
      <c r="E262" s="227" t="s">
        <v>21</v>
      </c>
      <c r="F262" s="228" t="s">
        <v>1430</v>
      </c>
      <c r="G262" s="225"/>
      <c r="H262" s="229">
        <v>43.225000000000001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172</v>
      </c>
      <c r="AU262" s="235" t="s">
        <v>87</v>
      </c>
      <c r="AV262" s="13" t="s">
        <v>87</v>
      </c>
      <c r="AW262" s="13" t="s">
        <v>38</v>
      </c>
      <c r="AX262" s="13" t="s">
        <v>77</v>
      </c>
      <c r="AY262" s="235" t="s">
        <v>161</v>
      </c>
    </row>
    <row r="263" s="15" customFormat="1">
      <c r="A263" s="15"/>
      <c r="B263" s="258"/>
      <c r="C263" s="259"/>
      <c r="D263" s="226" t="s">
        <v>172</v>
      </c>
      <c r="E263" s="260" t="s">
        <v>21</v>
      </c>
      <c r="F263" s="261" t="s">
        <v>208</v>
      </c>
      <c r="G263" s="259"/>
      <c r="H263" s="262">
        <v>54.966999999999999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8" t="s">
        <v>172</v>
      </c>
      <c r="AU263" s="268" t="s">
        <v>87</v>
      </c>
      <c r="AV263" s="15" t="s">
        <v>183</v>
      </c>
      <c r="AW263" s="15" t="s">
        <v>38</v>
      </c>
      <c r="AX263" s="15" t="s">
        <v>77</v>
      </c>
      <c r="AY263" s="268" t="s">
        <v>161</v>
      </c>
    </row>
    <row r="264" s="13" customFormat="1">
      <c r="A264" s="13"/>
      <c r="B264" s="224"/>
      <c r="C264" s="225"/>
      <c r="D264" s="226" t="s">
        <v>172</v>
      </c>
      <c r="E264" s="227" t="s">
        <v>21</v>
      </c>
      <c r="F264" s="228" t="s">
        <v>1423</v>
      </c>
      <c r="G264" s="225"/>
      <c r="H264" s="229">
        <v>2262.7600000000002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172</v>
      </c>
      <c r="AU264" s="235" t="s">
        <v>87</v>
      </c>
      <c r="AV264" s="13" t="s">
        <v>87</v>
      </c>
      <c r="AW264" s="13" t="s">
        <v>38</v>
      </c>
      <c r="AX264" s="13" t="s">
        <v>77</v>
      </c>
      <c r="AY264" s="235" t="s">
        <v>161</v>
      </c>
    </row>
    <row r="265" s="13" customFormat="1">
      <c r="A265" s="13"/>
      <c r="B265" s="224"/>
      <c r="C265" s="225"/>
      <c r="D265" s="226" t="s">
        <v>172</v>
      </c>
      <c r="E265" s="227" t="s">
        <v>21</v>
      </c>
      <c r="F265" s="228" t="s">
        <v>1424</v>
      </c>
      <c r="G265" s="225"/>
      <c r="H265" s="229">
        <v>710.88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172</v>
      </c>
      <c r="AU265" s="235" t="s">
        <v>87</v>
      </c>
      <c r="AV265" s="13" t="s">
        <v>87</v>
      </c>
      <c r="AW265" s="13" t="s">
        <v>38</v>
      </c>
      <c r="AX265" s="13" t="s">
        <v>77</v>
      </c>
      <c r="AY265" s="235" t="s">
        <v>161</v>
      </c>
    </row>
    <row r="266" s="13" customFormat="1">
      <c r="A266" s="13"/>
      <c r="B266" s="224"/>
      <c r="C266" s="225"/>
      <c r="D266" s="226" t="s">
        <v>172</v>
      </c>
      <c r="E266" s="227" t="s">
        <v>21</v>
      </c>
      <c r="F266" s="228" t="s">
        <v>1425</v>
      </c>
      <c r="G266" s="225"/>
      <c r="H266" s="229">
        <v>337.5</v>
      </c>
      <c r="I266" s="230"/>
      <c r="J266" s="225"/>
      <c r="K266" s="225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172</v>
      </c>
      <c r="AU266" s="235" t="s">
        <v>87</v>
      </c>
      <c r="AV266" s="13" t="s">
        <v>87</v>
      </c>
      <c r="AW266" s="13" t="s">
        <v>38</v>
      </c>
      <c r="AX266" s="13" t="s">
        <v>77</v>
      </c>
      <c r="AY266" s="235" t="s">
        <v>161</v>
      </c>
    </row>
    <row r="267" s="13" customFormat="1">
      <c r="A267" s="13"/>
      <c r="B267" s="224"/>
      <c r="C267" s="225"/>
      <c r="D267" s="226" t="s">
        <v>172</v>
      </c>
      <c r="E267" s="227" t="s">
        <v>21</v>
      </c>
      <c r="F267" s="228" t="s">
        <v>1544</v>
      </c>
      <c r="G267" s="225"/>
      <c r="H267" s="229">
        <v>-917.80999999999995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172</v>
      </c>
      <c r="AU267" s="235" t="s">
        <v>87</v>
      </c>
      <c r="AV267" s="13" t="s">
        <v>87</v>
      </c>
      <c r="AW267" s="13" t="s">
        <v>38</v>
      </c>
      <c r="AX267" s="13" t="s">
        <v>77</v>
      </c>
      <c r="AY267" s="235" t="s">
        <v>161</v>
      </c>
    </row>
    <row r="268" s="14" customFormat="1">
      <c r="A268" s="14"/>
      <c r="B268" s="236"/>
      <c r="C268" s="237"/>
      <c r="D268" s="226" t="s">
        <v>172</v>
      </c>
      <c r="E268" s="238" t="s">
        <v>21</v>
      </c>
      <c r="F268" s="239" t="s">
        <v>175</v>
      </c>
      <c r="G268" s="237"/>
      <c r="H268" s="240">
        <v>2448.2970000000005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172</v>
      </c>
      <c r="AU268" s="246" t="s">
        <v>87</v>
      </c>
      <c r="AV268" s="14" t="s">
        <v>168</v>
      </c>
      <c r="AW268" s="14" t="s">
        <v>38</v>
      </c>
      <c r="AX268" s="14" t="s">
        <v>85</v>
      </c>
      <c r="AY268" s="246" t="s">
        <v>161</v>
      </c>
    </row>
    <row r="269" s="12" customFormat="1" ht="22.8" customHeight="1">
      <c r="A269" s="12"/>
      <c r="B269" s="190"/>
      <c r="C269" s="191"/>
      <c r="D269" s="192" t="s">
        <v>76</v>
      </c>
      <c r="E269" s="204" t="s">
        <v>87</v>
      </c>
      <c r="F269" s="204" t="s">
        <v>162</v>
      </c>
      <c r="G269" s="191"/>
      <c r="H269" s="191"/>
      <c r="I269" s="194"/>
      <c r="J269" s="205">
        <f>BK269</f>
        <v>0</v>
      </c>
      <c r="K269" s="191"/>
      <c r="L269" s="196"/>
      <c r="M269" s="197"/>
      <c r="N269" s="198"/>
      <c r="O269" s="198"/>
      <c r="P269" s="199">
        <f>SUM(P270:P283)</f>
        <v>0</v>
      </c>
      <c r="Q269" s="198"/>
      <c r="R269" s="199">
        <f>SUM(R270:R283)</f>
        <v>0.127772405664</v>
      </c>
      <c r="S269" s="198"/>
      <c r="T269" s="200">
        <f>SUM(T270:T283)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1" t="s">
        <v>85</v>
      </c>
      <c r="AT269" s="202" t="s">
        <v>76</v>
      </c>
      <c r="AU269" s="202" t="s">
        <v>85</v>
      </c>
      <c r="AY269" s="201" t="s">
        <v>161</v>
      </c>
      <c r="BK269" s="203">
        <f>SUM(BK270:BK283)</f>
        <v>0</v>
      </c>
    </row>
    <row r="270" s="2" customFormat="1" ht="16.5" customHeight="1">
      <c r="A270" s="40"/>
      <c r="B270" s="41"/>
      <c r="C270" s="206" t="s">
        <v>351</v>
      </c>
      <c r="D270" s="206" t="s">
        <v>163</v>
      </c>
      <c r="E270" s="207" t="s">
        <v>164</v>
      </c>
      <c r="F270" s="208" t="s">
        <v>165</v>
      </c>
      <c r="G270" s="209" t="s">
        <v>166</v>
      </c>
      <c r="H270" s="210">
        <v>0.218</v>
      </c>
      <c r="I270" s="211"/>
      <c r="J270" s="212">
        <f>ROUND(I270*H270,2)</f>
        <v>0</v>
      </c>
      <c r="K270" s="208" t="s">
        <v>167</v>
      </c>
      <c r="L270" s="46"/>
      <c r="M270" s="213" t="s">
        <v>21</v>
      </c>
      <c r="N270" s="214" t="s">
        <v>48</v>
      </c>
      <c r="O270" s="86"/>
      <c r="P270" s="215">
        <f>O270*H270</f>
        <v>0</v>
      </c>
      <c r="Q270" s="215">
        <v>0.099506447999999997</v>
      </c>
      <c r="R270" s="215">
        <f>Q270*H270</f>
        <v>0.021692405663999999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168</v>
      </c>
      <c r="AT270" s="217" t="s">
        <v>163</v>
      </c>
      <c r="AU270" s="217" t="s">
        <v>87</v>
      </c>
      <c r="AY270" s="19" t="s">
        <v>161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85</v>
      </c>
      <c r="BK270" s="218">
        <f>ROUND(I270*H270,2)</f>
        <v>0</v>
      </c>
      <c r="BL270" s="19" t="s">
        <v>168</v>
      </c>
      <c r="BM270" s="217" t="s">
        <v>1545</v>
      </c>
    </row>
    <row r="271" s="2" customFormat="1">
      <c r="A271" s="40"/>
      <c r="B271" s="41"/>
      <c r="C271" s="42"/>
      <c r="D271" s="219" t="s">
        <v>170</v>
      </c>
      <c r="E271" s="42"/>
      <c r="F271" s="220" t="s">
        <v>171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170</v>
      </c>
      <c r="AU271" s="19" t="s">
        <v>87</v>
      </c>
    </row>
    <row r="272" s="13" customFormat="1">
      <c r="A272" s="13"/>
      <c r="B272" s="224"/>
      <c r="C272" s="225"/>
      <c r="D272" s="226" t="s">
        <v>172</v>
      </c>
      <c r="E272" s="227" t="s">
        <v>21</v>
      </c>
      <c r="F272" s="228" t="s">
        <v>1546</v>
      </c>
      <c r="G272" s="225"/>
      <c r="H272" s="229">
        <v>0.113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172</v>
      </c>
      <c r="AU272" s="235" t="s">
        <v>87</v>
      </c>
      <c r="AV272" s="13" t="s">
        <v>87</v>
      </c>
      <c r="AW272" s="13" t="s">
        <v>38</v>
      </c>
      <c r="AX272" s="13" t="s">
        <v>77</v>
      </c>
      <c r="AY272" s="235" t="s">
        <v>161</v>
      </c>
    </row>
    <row r="273" s="13" customFormat="1">
      <c r="A273" s="13"/>
      <c r="B273" s="224"/>
      <c r="C273" s="225"/>
      <c r="D273" s="226" t="s">
        <v>172</v>
      </c>
      <c r="E273" s="227" t="s">
        <v>21</v>
      </c>
      <c r="F273" s="228" t="s">
        <v>1547</v>
      </c>
      <c r="G273" s="225"/>
      <c r="H273" s="229">
        <v>0.105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172</v>
      </c>
      <c r="AU273" s="235" t="s">
        <v>87</v>
      </c>
      <c r="AV273" s="13" t="s">
        <v>87</v>
      </c>
      <c r="AW273" s="13" t="s">
        <v>38</v>
      </c>
      <c r="AX273" s="13" t="s">
        <v>77</v>
      </c>
      <c r="AY273" s="235" t="s">
        <v>161</v>
      </c>
    </row>
    <row r="274" s="14" customFormat="1">
      <c r="A274" s="14"/>
      <c r="B274" s="236"/>
      <c r="C274" s="237"/>
      <c r="D274" s="226" t="s">
        <v>172</v>
      </c>
      <c r="E274" s="238" t="s">
        <v>21</v>
      </c>
      <c r="F274" s="239" t="s">
        <v>175</v>
      </c>
      <c r="G274" s="237"/>
      <c r="H274" s="240">
        <v>0.218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172</v>
      </c>
      <c r="AU274" s="246" t="s">
        <v>87</v>
      </c>
      <c r="AV274" s="14" t="s">
        <v>168</v>
      </c>
      <c r="AW274" s="14" t="s">
        <v>38</v>
      </c>
      <c r="AX274" s="14" t="s">
        <v>85</v>
      </c>
      <c r="AY274" s="246" t="s">
        <v>161</v>
      </c>
    </row>
    <row r="275" s="2" customFormat="1" ht="16.5" customHeight="1">
      <c r="A275" s="40"/>
      <c r="B275" s="41"/>
      <c r="C275" s="247" t="s">
        <v>358</v>
      </c>
      <c r="D275" s="247" t="s">
        <v>176</v>
      </c>
      <c r="E275" s="248" t="s">
        <v>1548</v>
      </c>
      <c r="F275" s="249" t="s">
        <v>1549</v>
      </c>
      <c r="G275" s="250" t="s">
        <v>186</v>
      </c>
      <c r="H275" s="251">
        <v>3.2400000000000002</v>
      </c>
      <c r="I275" s="252"/>
      <c r="J275" s="253">
        <f>ROUND(I275*H275,2)</f>
        <v>0</v>
      </c>
      <c r="K275" s="249" t="s">
        <v>21</v>
      </c>
      <c r="L275" s="254"/>
      <c r="M275" s="255" t="s">
        <v>21</v>
      </c>
      <c r="N275" s="256" t="s">
        <v>48</v>
      </c>
      <c r="O275" s="86"/>
      <c r="P275" s="215">
        <f>O275*H275</f>
        <v>0</v>
      </c>
      <c r="Q275" s="215">
        <v>0.017000000000000001</v>
      </c>
      <c r="R275" s="215">
        <f>Q275*H275</f>
        <v>0.055080000000000011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179</v>
      </c>
      <c r="AT275" s="217" t="s">
        <v>176</v>
      </c>
      <c r="AU275" s="217" t="s">
        <v>87</v>
      </c>
      <c r="AY275" s="19" t="s">
        <v>161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85</v>
      </c>
      <c r="BK275" s="218">
        <f>ROUND(I275*H275,2)</f>
        <v>0</v>
      </c>
      <c r="BL275" s="19" t="s">
        <v>168</v>
      </c>
      <c r="BM275" s="217" t="s">
        <v>1550</v>
      </c>
    </row>
    <row r="276" s="2" customFormat="1">
      <c r="A276" s="40"/>
      <c r="B276" s="41"/>
      <c r="C276" s="42"/>
      <c r="D276" s="226" t="s">
        <v>181</v>
      </c>
      <c r="E276" s="42"/>
      <c r="F276" s="257" t="s">
        <v>188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181</v>
      </c>
      <c r="AU276" s="19" t="s">
        <v>87</v>
      </c>
    </row>
    <row r="277" s="13" customFormat="1">
      <c r="A277" s="13"/>
      <c r="B277" s="224"/>
      <c r="C277" s="225"/>
      <c r="D277" s="226" t="s">
        <v>172</v>
      </c>
      <c r="E277" s="227" t="s">
        <v>21</v>
      </c>
      <c r="F277" s="228" t="s">
        <v>1551</v>
      </c>
      <c r="G277" s="225"/>
      <c r="H277" s="229">
        <v>3.2400000000000002</v>
      </c>
      <c r="I277" s="230"/>
      <c r="J277" s="225"/>
      <c r="K277" s="225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172</v>
      </c>
      <c r="AU277" s="235" t="s">
        <v>87</v>
      </c>
      <c r="AV277" s="13" t="s">
        <v>87</v>
      </c>
      <c r="AW277" s="13" t="s">
        <v>38</v>
      </c>
      <c r="AX277" s="13" t="s">
        <v>85</v>
      </c>
      <c r="AY277" s="235" t="s">
        <v>161</v>
      </c>
    </row>
    <row r="278" s="2" customFormat="1" ht="16.5" customHeight="1">
      <c r="A278" s="40"/>
      <c r="B278" s="41"/>
      <c r="C278" s="247" t="s">
        <v>363</v>
      </c>
      <c r="D278" s="247" t="s">
        <v>176</v>
      </c>
      <c r="E278" s="248" t="s">
        <v>1552</v>
      </c>
      <c r="F278" s="249" t="s">
        <v>1553</v>
      </c>
      <c r="G278" s="250" t="s">
        <v>186</v>
      </c>
      <c r="H278" s="251">
        <v>3</v>
      </c>
      <c r="I278" s="252"/>
      <c r="J278" s="253">
        <f>ROUND(I278*H278,2)</f>
        <v>0</v>
      </c>
      <c r="K278" s="249" t="s">
        <v>21</v>
      </c>
      <c r="L278" s="254"/>
      <c r="M278" s="255" t="s">
        <v>21</v>
      </c>
      <c r="N278" s="256" t="s">
        <v>48</v>
      </c>
      <c r="O278" s="86"/>
      <c r="P278" s="215">
        <f>O278*H278</f>
        <v>0</v>
      </c>
      <c r="Q278" s="215">
        <v>0.017000000000000001</v>
      </c>
      <c r="R278" s="215">
        <f>Q278*H278</f>
        <v>0.051000000000000004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179</v>
      </c>
      <c r="AT278" s="217" t="s">
        <v>176</v>
      </c>
      <c r="AU278" s="217" t="s">
        <v>87</v>
      </c>
      <c r="AY278" s="19" t="s">
        <v>161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85</v>
      </c>
      <c r="BK278" s="218">
        <f>ROUND(I278*H278,2)</f>
        <v>0</v>
      </c>
      <c r="BL278" s="19" t="s">
        <v>168</v>
      </c>
      <c r="BM278" s="217" t="s">
        <v>1554</v>
      </c>
    </row>
    <row r="279" s="2" customFormat="1">
      <c r="A279" s="40"/>
      <c r="B279" s="41"/>
      <c r="C279" s="42"/>
      <c r="D279" s="226" t="s">
        <v>181</v>
      </c>
      <c r="E279" s="42"/>
      <c r="F279" s="257" t="s">
        <v>188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181</v>
      </c>
      <c r="AU279" s="19" t="s">
        <v>87</v>
      </c>
    </row>
    <row r="280" s="13" customFormat="1">
      <c r="A280" s="13"/>
      <c r="B280" s="224"/>
      <c r="C280" s="225"/>
      <c r="D280" s="226" t="s">
        <v>172</v>
      </c>
      <c r="E280" s="227" t="s">
        <v>21</v>
      </c>
      <c r="F280" s="228" t="s">
        <v>1555</v>
      </c>
      <c r="G280" s="225"/>
      <c r="H280" s="229">
        <v>3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172</v>
      </c>
      <c r="AU280" s="235" t="s">
        <v>87</v>
      </c>
      <c r="AV280" s="13" t="s">
        <v>87</v>
      </c>
      <c r="AW280" s="13" t="s">
        <v>38</v>
      </c>
      <c r="AX280" s="13" t="s">
        <v>85</v>
      </c>
      <c r="AY280" s="235" t="s">
        <v>161</v>
      </c>
    </row>
    <row r="281" s="2" customFormat="1" ht="16.5" customHeight="1">
      <c r="A281" s="40"/>
      <c r="B281" s="41"/>
      <c r="C281" s="206" t="s">
        <v>368</v>
      </c>
      <c r="D281" s="206" t="s">
        <v>163</v>
      </c>
      <c r="E281" s="207" t="s">
        <v>190</v>
      </c>
      <c r="F281" s="208" t="s">
        <v>191</v>
      </c>
      <c r="G281" s="209" t="s">
        <v>166</v>
      </c>
      <c r="H281" s="210">
        <v>0.218</v>
      </c>
      <c r="I281" s="211"/>
      <c r="J281" s="212">
        <f>ROUND(I281*H281,2)</f>
        <v>0</v>
      </c>
      <c r="K281" s="208" t="s">
        <v>167</v>
      </c>
      <c r="L281" s="46"/>
      <c r="M281" s="213" t="s">
        <v>21</v>
      </c>
      <c r="N281" s="214" t="s">
        <v>48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168</v>
      </c>
      <c r="AT281" s="217" t="s">
        <v>163</v>
      </c>
      <c r="AU281" s="217" t="s">
        <v>87</v>
      </c>
      <c r="AY281" s="19" t="s">
        <v>161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85</v>
      </c>
      <c r="BK281" s="218">
        <f>ROUND(I281*H281,2)</f>
        <v>0</v>
      </c>
      <c r="BL281" s="19" t="s">
        <v>168</v>
      </c>
      <c r="BM281" s="217" t="s">
        <v>1556</v>
      </c>
    </row>
    <row r="282" s="2" customFormat="1">
      <c r="A282" s="40"/>
      <c r="B282" s="41"/>
      <c r="C282" s="42"/>
      <c r="D282" s="219" t="s">
        <v>170</v>
      </c>
      <c r="E282" s="42"/>
      <c r="F282" s="220" t="s">
        <v>193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170</v>
      </c>
      <c r="AU282" s="19" t="s">
        <v>87</v>
      </c>
    </row>
    <row r="283" s="2" customFormat="1">
      <c r="A283" s="40"/>
      <c r="B283" s="41"/>
      <c r="C283" s="42"/>
      <c r="D283" s="226" t="s">
        <v>181</v>
      </c>
      <c r="E283" s="42"/>
      <c r="F283" s="257" t="s">
        <v>1243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181</v>
      </c>
      <c r="AU283" s="19" t="s">
        <v>87</v>
      </c>
    </row>
    <row r="284" s="12" customFormat="1" ht="22.8" customHeight="1">
      <c r="A284" s="12"/>
      <c r="B284" s="190"/>
      <c r="C284" s="191"/>
      <c r="D284" s="192" t="s">
        <v>76</v>
      </c>
      <c r="E284" s="204" t="s">
        <v>183</v>
      </c>
      <c r="F284" s="204" t="s">
        <v>195</v>
      </c>
      <c r="G284" s="191"/>
      <c r="H284" s="191"/>
      <c r="I284" s="194"/>
      <c r="J284" s="205">
        <f>BK284</f>
        <v>0</v>
      </c>
      <c r="K284" s="191"/>
      <c r="L284" s="196"/>
      <c r="M284" s="197"/>
      <c r="N284" s="198"/>
      <c r="O284" s="198"/>
      <c r="P284" s="199">
        <f>SUM(P285:P394)</f>
        <v>0</v>
      </c>
      <c r="Q284" s="198"/>
      <c r="R284" s="199">
        <f>SUM(R285:R394)</f>
        <v>1375.2050891834138</v>
      </c>
      <c r="S284" s="198"/>
      <c r="T284" s="200">
        <f>SUM(T285:T394)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1" t="s">
        <v>85</v>
      </c>
      <c r="AT284" s="202" t="s">
        <v>76</v>
      </c>
      <c r="AU284" s="202" t="s">
        <v>85</v>
      </c>
      <c r="AY284" s="201" t="s">
        <v>161</v>
      </c>
      <c r="BK284" s="203">
        <f>SUM(BK285:BK394)</f>
        <v>0</v>
      </c>
    </row>
    <row r="285" s="2" customFormat="1" ht="49.05" customHeight="1">
      <c r="A285" s="40"/>
      <c r="B285" s="41"/>
      <c r="C285" s="206" t="s">
        <v>372</v>
      </c>
      <c r="D285" s="206" t="s">
        <v>163</v>
      </c>
      <c r="E285" s="207" t="s">
        <v>197</v>
      </c>
      <c r="F285" s="208" t="s">
        <v>198</v>
      </c>
      <c r="G285" s="209" t="s">
        <v>199</v>
      </c>
      <c r="H285" s="210">
        <v>0.5</v>
      </c>
      <c r="I285" s="211"/>
      <c r="J285" s="212">
        <f>ROUND(I285*H285,2)</f>
        <v>0</v>
      </c>
      <c r="K285" s="208" t="s">
        <v>200</v>
      </c>
      <c r="L285" s="46"/>
      <c r="M285" s="213" t="s">
        <v>21</v>
      </c>
      <c r="N285" s="214" t="s">
        <v>48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168</v>
      </c>
      <c r="AT285" s="217" t="s">
        <v>163</v>
      </c>
      <c r="AU285" s="217" t="s">
        <v>87</v>
      </c>
      <c r="AY285" s="19" t="s">
        <v>161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85</v>
      </c>
      <c r="BK285" s="218">
        <f>ROUND(I285*H285,2)</f>
        <v>0</v>
      </c>
      <c r="BL285" s="19" t="s">
        <v>168</v>
      </c>
      <c r="BM285" s="217" t="s">
        <v>1557</v>
      </c>
    </row>
    <row r="286" s="2" customFormat="1">
      <c r="A286" s="40"/>
      <c r="B286" s="41"/>
      <c r="C286" s="42"/>
      <c r="D286" s="219" t="s">
        <v>170</v>
      </c>
      <c r="E286" s="42"/>
      <c r="F286" s="220" t="s">
        <v>202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170</v>
      </c>
      <c r="AU286" s="19" t="s">
        <v>87</v>
      </c>
    </row>
    <row r="287" s="13" customFormat="1">
      <c r="A287" s="13"/>
      <c r="B287" s="224"/>
      <c r="C287" s="225"/>
      <c r="D287" s="226" t="s">
        <v>172</v>
      </c>
      <c r="E287" s="227" t="s">
        <v>21</v>
      </c>
      <c r="F287" s="228" t="s">
        <v>1558</v>
      </c>
      <c r="G287" s="225"/>
      <c r="H287" s="229">
        <v>0.5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172</v>
      </c>
      <c r="AU287" s="235" t="s">
        <v>87</v>
      </c>
      <c r="AV287" s="13" t="s">
        <v>87</v>
      </c>
      <c r="AW287" s="13" t="s">
        <v>38</v>
      </c>
      <c r="AX287" s="13" t="s">
        <v>85</v>
      </c>
      <c r="AY287" s="235" t="s">
        <v>161</v>
      </c>
    </row>
    <row r="288" s="2" customFormat="1" ht="16.5" customHeight="1">
      <c r="A288" s="40"/>
      <c r="B288" s="41"/>
      <c r="C288" s="247" t="s">
        <v>378</v>
      </c>
      <c r="D288" s="247" t="s">
        <v>176</v>
      </c>
      <c r="E288" s="248" t="s">
        <v>236</v>
      </c>
      <c r="F288" s="249" t="s">
        <v>1559</v>
      </c>
      <c r="G288" s="250" t="s">
        <v>199</v>
      </c>
      <c r="H288" s="251">
        <v>0.5</v>
      </c>
      <c r="I288" s="252"/>
      <c r="J288" s="253">
        <f>ROUND(I288*H288,2)</f>
        <v>0</v>
      </c>
      <c r="K288" s="249" t="s">
        <v>21</v>
      </c>
      <c r="L288" s="254"/>
      <c r="M288" s="255" t="s">
        <v>21</v>
      </c>
      <c r="N288" s="256" t="s">
        <v>48</v>
      </c>
      <c r="O288" s="86"/>
      <c r="P288" s="215">
        <f>O288*H288</f>
        <v>0</v>
      </c>
      <c r="Q288" s="215">
        <v>0.0020999999999999999</v>
      </c>
      <c r="R288" s="215">
        <f>Q288*H288</f>
        <v>0.0010499999999999999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179</v>
      </c>
      <c r="AT288" s="217" t="s">
        <v>176</v>
      </c>
      <c r="AU288" s="217" t="s">
        <v>87</v>
      </c>
      <c r="AY288" s="19" t="s">
        <v>161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85</v>
      </c>
      <c r="BK288" s="218">
        <f>ROUND(I288*H288,2)</f>
        <v>0</v>
      </c>
      <c r="BL288" s="19" t="s">
        <v>168</v>
      </c>
      <c r="BM288" s="217" t="s">
        <v>1560</v>
      </c>
    </row>
    <row r="289" s="2" customFormat="1" ht="37.8" customHeight="1">
      <c r="A289" s="40"/>
      <c r="B289" s="41"/>
      <c r="C289" s="206" t="s">
        <v>384</v>
      </c>
      <c r="D289" s="206" t="s">
        <v>163</v>
      </c>
      <c r="E289" s="207" t="s">
        <v>1561</v>
      </c>
      <c r="F289" s="208" t="s">
        <v>1562</v>
      </c>
      <c r="G289" s="209" t="s">
        <v>929</v>
      </c>
      <c r="H289" s="210">
        <v>39.649999999999999</v>
      </c>
      <c r="I289" s="211"/>
      <c r="J289" s="212">
        <f>ROUND(I289*H289,2)</f>
        <v>0</v>
      </c>
      <c r="K289" s="208" t="s">
        <v>167</v>
      </c>
      <c r="L289" s="46"/>
      <c r="M289" s="213" t="s">
        <v>21</v>
      </c>
      <c r="N289" s="214" t="s">
        <v>48</v>
      </c>
      <c r="O289" s="86"/>
      <c r="P289" s="215">
        <f>O289*H289</f>
        <v>0</v>
      </c>
      <c r="Q289" s="215">
        <v>2.791952942</v>
      </c>
      <c r="R289" s="215">
        <f>Q289*H289</f>
        <v>110.7009341503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168</v>
      </c>
      <c r="AT289" s="217" t="s">
        <v>163</v>
      </c>
      <c r="AU289" s="217" t="s">
        <v>87</v>
      </c>
      <c r="AY289" s="19" t="s">
        <v>161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85</v>
      </c>
      <c r="BK289" s="218">
        <f>ROUND(I289*H289,2)</f>
        <v>0</v>
      </c>
      <c r="BL289" s="19" t="s">
        <v>168</v>
      </c>
      <c r="BM289" s="217" t="s">
        <v>1563</v>
      </c>
    </row>
    <row r="290" s="2" customFormat="1">
      <c r="A290" s="40"/>
      <c r="B290" s="41"/>
      <c r="C290" s="42"/>
      <c r="D290" s="219" t="s">
        <v>170</v>
      </c>
      <c r="E290" s="42"/>
      <c r="F290" s="220" t="s">
        <v>1564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170</v>
      </c>
      <c r="AU290" s="19" t="s">
        <v>87</v>
      </c>
    </row>
    <row r="291" s="2" customFormat="1">
      <c r="A291" s="40"/>
      <c r="B291" s="41"/>
      <c r="C291" s="42"/>
      <c r="D291" s="226" t="s">
        <v>181</v>
      </c>
      <c r="E291" s="42"/>
      <c r="F291" s="257" t="s">
        <v>1565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181</v>
      </c>
      <c r="AU291" s="19" t="s">
        <v>87</v>
      </c>
    </row>
    <row r="292" s="13" customFormat="1">
      <c r="A292" s="13"/>
      <c r="B292" s="224"/>
      <c r="C292" s="225"/>
      <c r="D292" s="226" t="s">
        <v>172</v>
      </c>
      <c r="E292" s="227" t="s">
        <v>21</v>
      </c>
      <c r="F292" s="228" t="s">
        <v>1566</v>
      </c>
      <c r="G292" s="225"/>
      <c r="H292" s="229">
        <v>24.050000000000001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172</v>
      </c>
      <c r="AU292" s="235" t="s">
        <v>87</v>
      </c>
      <c r="AV292" s="13" t="s">
        <v>87</v>
      </c>
      <c r="AW292" s="13" t="s">
        <v>38</v>
      </c>
      <c r="AX292" s="13" t="s">
        <v>77</v>
      </c>
      <c r="AY292" s="235" t="s">
        <v>161</v>
      </c>
    </row>
    <row r="293" s="13" customFormat="1">
      <c r="A293" s="13"/>
      <c r="B293" s="224"/>
      <c r="C293" s="225"/>
      <c r="D293" s="226" t="s">
        <v>172</v>
      </c>
      <c r="E293" s="227" t="s">
        <v>21</v>
      </c>
      <c r="F293" s="228" t="s">
        <v>1567</v>
      </c>
      <c r="G293" s="225"/>
      <c r="H293" s="229">
        <v>15.6</v>
      </c>
      <c r="I293" s="230"/>
      <c r="J293" s="225"/>
      <c r="K293" s="225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172</v>
      </c>
      <c r="AU293" s="235" t="s">
        <v>87</v>
      </c>
      <c r="AV293" s="13" t="s">
        <v>87</v>
      </c>
      <c r="AW293" s="13" t="s">
        <v>38</v>
      </c>
      <c r="AX293" s="13" t="s">
        <v>77</v>
      </c>
      <c r="AY293" s="235" t="s">
        <v>161</v>
      </c>
    </row>
    <row r="294" s="14" customFormat="1">
      <c r="A294" s="14"/>
      <c r="B294" s="236"/>
      <c r="C294" s="237"/>
      <c r="D294" s="226" t="s">
        <v>172</v>
      </c>
      <c r="E294" s="238" t="s">
        <v>21</v>
      </c>
      <c r="F294" s="239" t="s">
        <v>175</v>
      </c>
      <c r="G294" s="237"/>
      <c r="H294" s="240">
        <v>39.649999999999999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172</v>
      </c>
      <c r="AU294" s="246" t="s">
        <v>87</v>
      </c>
      <c r="AV294" s="14" t="s">
        <v>168</v>
      </c>
      <c r="AW294" s="14" t="s">
        <v>38</v>
      </c>
      <c r="AX294" s="14" t="s">
        <v>85</v>
      </c>
      <c r="AY294" s="246" t="s">
        <v>161</v>
      </c>
    </row>
    <row r="295" s="2" customFormat="1" ht="37.8" customHeight="1">
      <c r="A295" s="40"/>
      <c r="B295" s="41"/>
      <c r="C295" s="206" t="s">
        <v>392</v>
      </c>
      <c r="D295" s="206" t="s">
        <v>163</v>
      </c>
      <c r="E295" s="207" t="s">
        <v>1568</v>
      </c>
      <c r="F295" s="208" t="s">
        <v>1569</v>
      </c>
      <c r="G295" s="209" t="s">
        <v>929</v>
      </c>
      <c r="H295" s="210">
        <v>353.49900000000002</v>
      </c>
      <c r="I295" s="211"/>
      <c r="J295" s="212">
        <f>ROUND(I295*H295,2)</f>
        <v>0</v>
      </c>
      <c r="K295" s="208" t="s">
        <v>167</v>
      </c>
      <c r="L295" s="46"/>
      <c r="M295" s="213" t="s">
        <v>21</v>
      </c>
      <c r="N295" s="214" t="s">
        <v>48</v>
      </c>
      <c r="O295" s="86"/>
      <c r="P295" s="215">
        <f>O295*H295</f>
        <v>0</v>
      </c>
      <c r="Q295" s="215">
        <v>2.791952942</v>
      </c>
      <c r="R295" s="215">
        <f>Q295*H295</f>
        <v>986.95257304405811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168</v>
      </c>
      <c r="AT295" s="217" t="s">
        <v>163</v>
      </c>
      <c r="AU295" s="217" t="s">
        <v>87</v>
      </c>
      <c r="AY295" s="19" t="s">
        <v>161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85</v>
      </c>
      <c r="BK295" s="218">
        <f>ROUND(I295*H295,2)</f>
        <v>0</v>
      </c>
      <c r="BL295" s="19" t="s">
        <v>168</v>
      </c>
      <c r="BM295" s="217" t="s">
        <v>1570</v>
      </c>
    </row>
    <row r="296" s="2" customFormat="1">
      <c r="A296" s="40"/>
      <c r="B296" s="41"/>
      <c r="C296" s="42"/>
      <c r="D296" s="219" t="s">
        <v>170</v>
      </c>
      <c r="E296" s="42"/>
      <c r="F296" s="220" t="s">
        <v>1571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170</v>
      </c>
      <c r="AU296" s="19" t="s">
        <v>87</v>
      </c>
    </row>
    <row r="297" s="2" customFormat="1">
      <c r="A297" s="40"/>
      <c r="B297" s="41"/>
      <c r="C297" s="42"/>
      <c r="D297" s="226" t="s">
        <v>181</v>
      </c>
      <c r="E297" s="42"/>
      <c r="F297" s="257" t="s">
        <v>1572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181</v>
      </c>
      <c r="AU297" s="19" t="s">
        <v>87</v>
      </c>
    </row>
    <row r="298" s="13" customFormat="1">
      <c r="A298" s="13"/>
      <c r="B298" s="224"/>
      <c r="C298" s="225"/>
      <c r="D298" s="226" t="s">
        <v>172</v>
      </c>
      <c r="E298" s="227" t="s">
        <v>21</v>
      </c>
      <c r="F298" s="228" t="s">
        <v>1573</v>
      </c>
      <c r="G298" s="225"/>
      <c r="H298" s="229">
        <v>157.68799999999999</v>
      </c>
      <c r="I298" s="230"/>
      <c r="J298" s="225"/>
      <c r="K298" s="225"/>
      <c r="L298" s="231"/>
      <c r="M298" s="232"/>
      <c r="N298" s="233"/>
      <c r="O298" s="233"/>
      <c r="P298" s="233"/>
      <c r="Q298" s="233"/>
      <c r="R298" s="233"/>
      <c r="S298" s="233"/>
      <c r="T298" s="23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5" t="s">
        <v>172</v>
      </c>
      <c r="AU298" s="235" t="s">
        <v>87</v>
      </c>
      <c r="AV298" s="13" t="s">
        <v>87</v>
      </c>
      <c r="AW298" s="13" t="s">
        <v>38</v>
      </c>
      <c r="AX298" s="13" t="s">
        <v>77</v>
      </c>
      <c r="AY298" s="235" t="s">
        <v>161</v>
      </c>
    </row>
    <row r="299" s="13" customFormat="1">
      <c r="A299" s="13"/>
      <c r="B299" s="224"/>
      <c r="C299" s="225"/>
      <c r="D299" s="226" t="s">
        <v>172</v>
      </c>
      <c r="E299" s="227" t="s">
        <v>21</v>
      </c>
      <c r="F299" s="228" t="s">
        <v>1574</v>
      </c>
      <c r="G299" s="225"/>
      <c r="H299" s="229">
        <v>191.488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172</v>
      </c>
      <c r="AU299" s="235" t="s">
        <v>87</v>
      </c>
      <c r="AV299" s="13" t="s">
        <v>87</v>
      </c>
      <c r="AW299" s="13" t="s">
        <v>38</v>
      </c>
      <c r="AX299" s="13" t="s">
        <v>77</v>
      </c>
      <c r="AY299" s="235" t="s">
        <v>161</v>
      </c>
    </row>
    <row r="300" s="15" customFormat="1">
      <c r="A300" s="15"/>
      <c r="B300" s="258"/>
      <c r="C300" s="259"/>
      <c r="D300" s="226" t="s">
        <v>172</v>
      </c>
      <c r="E300" s="260" t="s">
        <v>21</v>
      </c>
      <c r="F300" s="261" t="s">
        <v>208</v>
      </c>
      <c r="G300" s="259"/>
      <c r="H300" s="262">
        <v>349.17599999999999</v>
      </c>
      <c r="I300" s="263"/>
      <c r="J300" s="259"/>
      <c r="K300" s="259"/>
      <c r="L300" s="264"/>
      <c r="M300" s="265"/>
      <c r="N300" s="266"/>
      <c r="O300" s="266"/>
      <c r="P300" s="266"/>
      <c r="Q300" s="266"/>
      <c r="R300" s="266"/>
      <c r="S300" s="266"/>
      <c r="T300" s="26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8" t="s">
        <v>172</v>
      </c>
      <c r="AU300" s="268" t="s">
        <v>87</v>
      </c>
      <c r="AV300" s="15" t="s">
        <v>183</v>
      </c>
      <c r="AW300" s="15" t="s">
        <v>38</v>
      </c>
      <c r="AX300" s="15" t="s">
        <v>77</v>
      </c>
      <c r="AY300" s="268" t="s">
        <v>161</v>
      </c>
    </row>
    <row r="301" s="13" customFormat="1">
      <c r="A301" s="13"/>
      <c r="B301" s="224"/>
      <c r="C301" s="225"/>
      <c r="D301" s="226" t="s">
        <v>172</v>
      </c>
      <c r="E301" s="227" t="s">
        <v>21</v>
      </c>
      <c r="F301" s="228" t="s">
        <v>1575</v>
      </c>
      <c r="G301" s="225"/>
      <c r="H301" s="229">
        <v>4.3230000000000004</v>
      </c>
      <c r="I301" s="230"/>
      <c r="J301" s="225"/>
      <c r="K301" s="225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172</v>
      </c>
      <c r="AU301" s="235" t="s">
        <v>87</v>
      </c>
      <c r="AV301" s="13" t="s">
        <v>87</v>
      </c>
      <c r="AW301" s="13" t="s">
        <v>38</v>
      </c>
      <c r="AX301" s="13" t="s">
        <v>77</v>
      </c>
      <c r="AY301" s="235" t="s">
        <v>161</v>
      </c>
    </row>
    <row r="302" s="14" customFormat="1">
      <c r="A302" s="14"/>
      <c r="B302" s="236"/>
      <c r="C302" s="237"/>
      <c r="D302" s="226" t="s">
        <v>172</v>
      </c>
      <c r="E302" s="238" t="s">
        <v>21</v>
      </c>
      <c r="F302" s="239" t="s">
        <v>175</v>
      </c>
      <c r="G302" s="237"/>
      <c r="H302" s="240">
        <v>353.49899999999997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172</v>
      </c>
      <c r="AU302" s="246" t="s">
        <v>87</v>
      </c>
      <c r="AV302" s="14" t="s">
        <v>168</v>
      </c>
      <c r="AW302" s="14" t="s">
        <v>38</v>
      </c>
      <c r="AX302" s="14" t="s">
        <v>85</v>
      </c>
      <c r="AY302" s="246" t="s">
        <v>161</v>
      </c>
    </row>
    <row r="303" s="2" customFormat="1" ht="37.8" customHeight="1">
      <c r="A303" s="40"/>
      <c r="B303" s="41"/>
      <c r="C303" s="206" t="s">
        <v>396</v>
      </c>
      <c r="D303" s="206" t="s">
        <v>163</v>
      </c>
      <c r="E303" s="207" t="s">
        <v>1015</v>
      </c>
      <c r="F303" s="208" t="s">
        <v>1016</v>
      </c>
      <c r="G303" s="209" t="s">
        <v>929</v>
      </c>
      <c r="H303" s="210">
        <v>92.165000000000006</v>
      </c>
      <c r="I303" s="211"/>
      <c r="J303" s="212">
        <f>ROUND(I303*H303,2)</f>
        <v>0</v>
      </c>
      <c r="K303" s="208" t="s">
        <v>167</v>
      </c>
      <c r="L303" s="46"/>
      <c r="M303" s="213" t="s">
        <v>21</v>
      </c>
      <c r="N303" s="214" t="s">
        <v>48</v>
      </c>
      <c r="O303" s="86"/>
      <c r="P303" s="215">
        <f>O303*H303</f>
        <v>0</v>
      </c>
      <c r="Q303" s="215">
        <v>2.8332345380000001</v>
      </c>
      <c r="R303" s="215">
        <f>Q303*H303</f>
        <v>261.12506119477001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168</v>
      </c>
      <c r="AT303" s="217" t="s">
        <v>163</v>
      </c>
      <c r="AU303" s="217" t="s">
        <v>87</v>
      </c>
      <c r="AY303" s="19" t="s">
        <v>161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85</v>
      </c>
      <c r="BK303" s="218">
        <f>ROUND(I303*H303,2)</f>
        <v>0</v>
      </c>
      <c r="BL303" s="19" t="s">
        <v>168</v>
      </c>
      <c r="BM303" s="217" t="s">
        <v>1576</v>
      </c>
    </row>
    <row r="304" s="2" customFormat="1">
      <c r="A304" s="40"/>
      <c r="B304" s="41"/>
      <c r="C304" s="42"/>
      <c r="D304" s="219" t="s">
        <v>170</v>
      </c>
      <c r="E304" s="42"/>
      <c r="F304" s="220" t="s">
        <v>1018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170</v>
      </c>
      <c r="AU304" s="19" t="s">
        <v>87</v>
      </c>
    </row>
    <row r="305" s="13" customFormat="1">
      <c r="A305" s="13"/>
      <c r="B305" s="224"/>
      <c r="C305" s="225"/>
      <c r="D305" s="226" t="s">
        <v>172</v>
      </c>
      <c r="E305" s="227" t="s">
        <v>21</v>
      </c>
      <c r="F305" s="228" t="s">
        <v>1577</v>
      </c>
      <c r="G305" s="225"/>
      <c r="H305" s="229">
        <v>17.558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172</v>
      </c>
      <c r="AU305" s="235" t="s">
        <v>87</v>
      </c>
      <c r="AV305" s="13" t="s">
        <v>87</v>
      </c>
      <c r="AW305" s="13" t="s">
        <v>38</v>
      </c>
      <c r="AX305" s="13" t="s">
        <v>77</v>
      </c>
      <c r="AY305" s="235" t="s">
        <v>161</v>
      </c>
    </row>
    <row r="306" s="13" customFormat="1">
      <c r="A306" s="13"/>
      <c r="B306" s="224"/>
      <c r="C306" s="225"/>
      <c r="D306" s="226" t="s">
        <v>172</v>
      </c>
      <c r="E306" s="227" t="s">
        <v>21</v>
      </c>
      <c r="F306" s="228" t="s">
        <v>1578</v>
      </c>
      <c r="G306" s="225"/>
      <c r="H306" s="229">
        <v>16.855</v>
      </c>
      <c r="I306" s="230"/>
      <c r="J306" s="225"/>
      <c r="K306" s="225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172</v>
      </c>
      <c r="AU306" s="235" t="s">
        <v>87</v>
      </c>
      <c r="AV306" s="13" t="s">
        <v>87</v>
      </c>
      <c r="AW306" s="13" t="s">
        <v>38</v>
      </c>
      <c r="AX306" s="13" t="s">
        <v>77</v>
      </c>
      <c r="AY306" s="235" t="s">
        <v>161</v>
      </c>
    </row>
    <row r="307" s="13" customFormat="1">
      <c r="A307" s="13"/>
      <c r="B307" s="224"/>
      <c r="C307" s="225"/>
      <c r="D307" s="226" t="s">
        <v>172</v>
      </c>
      <c r="E307" s="227" t="s">
        <v>21</v>
      </c>
      <c r="F307" s="228" t="s">
        <v>1579</v>
      </c>
      <c r="G307" s="225"/>
      <c r="H307" s="229">
        <v>-1.728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172</v>
      </c>
      <c r="AU307" s="235" t="s">
        <v>87</v>
      </c>
      <c r="AV307" s="13" t="s">
        <v>87</v>
      </c>
      <c r="AW307" s="13" t="s">
        <v>38</v>
      </c>
      <c r="AX307" s="13" t="s">
        <v>77</v>
      </c>
      <c r="AY307" s="235" t="s">
        <v>161</v>
      </c>
    </row>
    <row r="308" s="13" customFormat="1">
      <c r="A308" s="13"/>
      <c r="B308" s="224"/>
      <c r="C308" s="225"/>
      <c r="D308" s="226" t="s">
        <v>172</v>
      </c>
      <c r="E308" s="227" t="s">
        <v>21</v>
      </c>
      <c r="F308" s="228" t="s">
        <v>1580</v>
      </c>
      <c r="G308" s="225"/>
      <c r="H308" s="229">
        <v>-0.86399999999999999</v>
      </c>
      <c r="I308" s="230"/>
      <c r="J308" s="225"/>
      <c r="K308" s="225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172</v>
      </c>
      <c r="AU308" s="235" t="s">
        <v>87</v>
      </c>
      <c r="AV308" s="13" t="s">
        <v>87</v>
      </c>
      <c r="AW308" s="13" t="s">
        <v>38</v>
      </c>
      <c r="AX308" s="13" t="s">
        <v>77</v>
      </c>
      <c r="AY308" s="235" t="s">
        <v>161</v>
      </c>
    </row>
    <row r="309" s="15" customFormat="1">
      <c r="A309" s="15"/>
      <c r="B309" s="258"/>
      <c r="C309" s="259"/>
      <c r="D309" s="226" t="s">
        <v>172</v>
      </c>
      <c r="E309" s="260" t="s">
        <v>21</v>
      </c>
      <c r="F309" s="261" t="s">
        <v>208</v>
      </c>
      <c r="G309" s="259"/>
      <c r="H309" s="262">
        <v>31.820999999999994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8" t="s">
        <v>172</v>
      </c>
      <c r="AU309" s="268" t="s">
        <v>87</v>
      </c>
      <c r="AV309" s="15" t="s">
        <v>183</v>
      </c>
      <c r="AW309" s="15" t="s">
        <v>38</v>
      </c>
      <c r="AX309" s="15" t="s">
        <v>77</v>
      </c>
      <c r="AY309" s="268" t="s">
        <v>161</v>
      </c>
    </row>
    <row r="310" s="13" customFormat="1">
      <c r="A310" s="13"/>
      <c r="B310" s="224"/>
      <c r="C310" s="225"/>
      <c r="D310" s="226" t="s">
        <v>172</v>
      </c>
      <c r="E310" s="227" t="s">
        <v>21</v>
      </c>
      <c r="F310" s="228" t="s">
        <v>1581</v>
      </c>
      <c r="G310" s="225"/>
      <c r="H310" s="229">
        <v>7.718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172</v>
      </c>
      <c r="AU310" s="235" t="s">
        <v>87</v>
      </c>
      <c r="AV310" s="13" t="s">
        <v>87</v>
      </c>
      <c r="AW310" s="13" t="s">
        <v>38</v>
      </c>
      <c r="AX310" s="13" t="s">
        <v>77</v>
      </c>
      <c r="AY310" s="235" t="s">
        <v>161</v>
      </c>
    </row>
    <row r="311" s="13" customFormat="1">
      <c r="A311" s="13"/>
      <c r="B311" s="224"/>
      <c r="C311" s="225"/>
      <c r="D311" s="226" t="s">
        <v>172</v>
      </c>
      <c r="E311" s="227" t="s">
        <v>21</v>
      </c>
      <c r="F311" s="228" t="s">
        <v>1582</v>
      </c>
      <c r="G311" s="225"/>
      <c r="H311" s="229">
        <v>8.7490000000000006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172</v>
      </c>
      <c r="AU311" s="235" t="s">
        <v>87</v>
      </c>
      <c r="AV311" s="13" t="s">
        <v>87</v>
      </c>
      <c r="AW311" s="13" t="s">
        <v>38</v>
      </c>
      <c r="AX311" s="13" t="s">
        <v>77</v>
      </c>
      <c r="AY311" s="235" t="s">
        <v>161</v>
      </c>
    </row>
    <row r="312" s="13" customFormat="1">
      <c r="A312" s="13"/>
      <c r="B312" s="224"/>
      <c r="C312" s="225"/>
      <c r="D312" s="226" t="s">
        <v>172</v>
      </c>
      <c r="E312" s="227" t="s">
        <v>21</v>
      </c>
      <c r="F312" s="228" t="s">
        <v>1583</v>
      </c>
      <c r="G312" s="225"/>
      <c r="H312" s="229">
        <v>7.1210000000000004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172</v>
      </c>
      <c r="AU312" s="235" t="s">
        <v>87</v>
      </c>
      <c r="AV312" s="13" t="s">
        <v>87</v>
      </c>
      <c r="AW312" s="13" t="s">
        <v>38</v>
      </c>
      <c r="AX312" s="13" t="s">
        <v>77</v>
      </c>
      <c r="AY312" s="235" t="s">
        <v>161</v>
      </c>
    </row>
    <row r="313" s="13" customFormat="1">
      <c r="A313" s="13"/>
      <c r="B313" s="224"/>
      <c r="C313" s="225"/>
      <c r="D313" s="226" t="s">
        <v>172</v>
      </c>
      <c r="E313" s="227" t="s">
        <v>21</v>
      </c>
      <c r="F313" s="228" t="s">
        <v>1584</v>
      </c>
      <c r="G313" s="225"/>
      <c r="H313" s="229">
        <v>7.3419999999999996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172</v>
      </c>
      <c r="AU313" s="235" t="s">
        <v>87</v>
      </c>
      <c r="AV313" s="13" t="s">
        <v>87</v>
      </c>
      <c r="AW313" s="13" t="s">
        <v>38</v>
      </c>
      <c r="AX313" s="13" t="s">
        <v>77</v>
      </c>
      <c r="AY313" s="235" t="s">
        <v>161</v>
      </c>
    </row>
    <row r="314" s="15" customFormat="1">
      <c r="A314" s="15"/>
      <c r="B314" s="258"/>
      <c r="C314" s="259"/>
      <c r="D314" s="226" t="s">
        <v>172</v>
      </c>
      <c r="E314" s="260" t="s">
        <v>21</v>
      </c>
      <c r="F314" s="261" t="s">
        <v>208</v>
      </c>
      <c r="G314" s="259"/>
      <c r="H314" s="262">
        <v>30.93</v>
      </c>
      <c r="I314" s="263"/>
      <c r="J314" s="259"/>
      <c r="K314" s="259"/>
      <c r="L314" s="264"/>
      <c r="M314" s="265"/>
      <c r="N314" s="266"/>
      <c r="O314" s="266"/>
      <c r="P314" s="266"/>
      <c r="Q314" s="266"/>
      <c r="R314" s="266"/>
      <c r="S314" s="266"/>
      <c r="T314" s="26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8" t="s">
        <v>172</v>
      </c>
      <c r="AU314" s="268" t="s">
        <v>87</v>
      </c>
      <c r="AV314" s="15" t="s">
        <v>183</v>
      </c>
      <c r="AW314" s="15" t="s">
        <v>38</v>
      </c>
      <c r="AX314" s="15" t="s">
        <v>77</v>
      </c>
      <c r="AY314" s="268" t="s">
        <v>161</v>
      </c>
    </row>
    <row r="315" s="13" customFormat="1">
      <c r="A315" s="13"/>
      <c r="B315" s="224"/>
      <c r="C315" s="225"/>
      <c r="D315" s="226" t="s">
        <v>172</v>
      </c>
      <c r="E315" s="227" t="s">
        <v>21</v>
      </c>
      <c r="F315" s="228" t="s">
        <v>1585</v>
      </c>
      <c r="G315" s="225"/>
      <c r="H315" s="229">
        <v>11.693</v>
      </c>
      <c r="I315" s="230"/>
      <c r="J315" s="225"/>
      <c r="K315" s="225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172</v>
      </c>
      <c r="AU315" s="235" t="s">
        <v>87</v>
      </c>
      <c r="AV315" s="13" t="s">
        <v>87</v>
      </c>
      <c r="AW315" s="13" t="s">
        <v>38</v>
      </c>
      <c r="AX315" s="13" t="s">
        <v>77</v>
      </c>
      <c r="AY315" s="235" t="s">
        <v>161</v>
      </c>
    </row>
    <row r="316" s="13" customFormat="1">
      <c r="A316" s="13"/>
      <c r="B316" s="224"/>
      <c r="C316" s="225"/>
      <c r="D316" s="226" t="s">
        <v>172</v>
      </c>
      <c r="E316" s="227" t="s">
        <v>21</v>
      </c>
      <c r="F316" s="228" t="s">
        <v>1586</v>
      </c>
      <c r="G316" s="225"/>
      <c r="H316" s="229">
        <v>12.15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172</v>
      </c>
      <c r="AU316" s="235" t="s">
        <v>87</v>
      </c>
      <c r="AV316" s="13" t="s">
        <v>87</v>
      </c>
      <c r="AW316" s="13" t="s">
        <v>38</v>
      </c>
      <c r="AX316" s="13" t="s">
        <v>77</v>
      </c>
      <c r="AY316" s="235" t="s">
        <v>161</v>
      </c>
    </row>
    <row r="317" s="15" customFormat="1">
      <c r="A317" s="15"/>
      <c r="B317" s="258"/>
      <c r="C317" s="259"/>
      <c r="D317" s="226" t="s">
        <v>172</v>
      </c>
      <c r="E317" s="260" t="s">
        <v>21</v>
      </c>
      <c r="F317" s="261" t="s">
        <v>208</v>
      </c>
      <c r="G317" s="259"/>
      <c r="H317" s="262">
        <v>23.843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8" t="s">
        <v>172</v>
      </c>
      <c r="AU317" s="268" t="s">
        <v>87</v>
      </c>
      <c r="AV317" s="15" t="s">
        <v>183</v>
      </c>
      <c r="AW317" s="15" t="s">
        <v>38</v>
      </c>
      <c r="AX317" s="15" t="s">
        <v>77</v>
      </c>
      <c r="AY317" s="268" t="s">
        <v>161</v>
      </c>
    </row>
    <row r="318" s="13" customFormat="1">
      <c r="A318" s="13"/>
      <c r="B318" s="224"/>
      <c r="C318" s="225"/>
      <c r="D318" s="226" t="s">
        <v>172</v>
      </c>
      <c r="E318" s="227" t="s">
        <v>21</v>
      </c>
      <c r="F318" s="228" t="s">
        <v>1587</v>
      </c>
      <c r="G318" s="225"/>
      <c r="H318" s="229">
        <v>3.0600000000000001</v>
      </c>
      <c r="I318" s="230"/>
      <c r="J318" s="225"/>
      <c r="K318" s="225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172</v>
      </c>
      <c r="AU318" s="235" t="s">
        <v>87</v>
      </c>
      <c r="AV318" s="13" t="s">
        <v>87</v>
      </c>
      <c r="AW318" s="13" t="s">
        <v>38</v>
      </c>
      <c r="AX318" s="13" t="s">
        <v>77</v>
      </c>
      <c r="AY318" s="235" t="s">
        <v>161</v>
      </c>
    </row>
    <row r="319" s="13" customFormat="1">
      <c r="A319" s="13"/>
      <c r="B319" s="224"/>
      <c r="C319" s="225"/>
      <c r="D319" s="226" t="s">
        <v>172</v>
      </c>
      <c r="E319" s="227" t="s">
        <v>21</v>
      </c>
      <c r="F319" s="228" t="s">
        <v>1588</v>
      </c>
      <c r="G319" s="225"/>
      <c r="H319" s="229">
        <v>0.39600000000000002</v>
      </c>
      <c r="I319" s="230"/>
      <c r="J319" s="225"/>
      <c r="K319" s="225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172</v>
      </c>
      <c r="AU319" s="235" t="s">
        <v>87</v>
      </c>
      <c r="AV319" s="13" t="s">
        <v>87</v>
      </c>
      <c r="AW319" s="13" t="s">
        <v>38</v>
      </c>
      <c r="AX319" s="13" t="s">
        <v>77</v>
      </c>
      <c r="AY319" s="235" t="s">
        <v>161</v>
      </c>
    </row>
    <row r="320" s="13" customFormat="1">
      <c r="A320" s="13"/>
      <c r="B320" s="224"/>
      <c r="C320" s="225"/>
      <c r="D320" s="226" t="s">
        <v>172</v>
      </c>
      <c r="E320" s="227" t="s">
        <v>21</v>
      </c>
      <c r="F320" s="228" t="s">
        <v>1589</v>
      </c>
      <c r="G320" s="225"/>
      <c r="H320" s="229">
        <v>2.1150000000000002</v>
      </c>
      <c r="I320" s="230"/>
      <c r="J320" s="225"/>
      <c r="K320" s="225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172</v>
      </c>
      <c r="AU320" s="235" t="s">
        <v>87</v>
      </c>
      <c r="AV320" s="13" t="s">
        <v>87</v>
      </c>
      <c r="AW320" s="13" t="s">
        <v>38</v>
      </c>
      <c r="AX320" s="13" t="s">
        <v>77</v>
      </c>
      <c r="AY320" s="235" t="s">
        <v>161</v>
      </c>
    </row>
    <row r="321" s="14" customFormat="1">
      <c r="A321" s="14"/>
      <c r="B321" s="236"/>
      <c r="C321" s="237"/>
      <c r="D321" s="226" t="s">
        <v>172</v>
      </c>
      <c r="E321" s="238" t="s">
        <v>21</v>
      </c>
      <c r="F321" s="239" t="s">
        <v>175</v>
      </c>
      <c r="G321" s="237"/>
      <c r="H321" s="240">
        <v>92.165000000000006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172</v>
      </c>
      <c r="AU321" s="246" t="s">
        <v>87</v>
      </c>
      <c r="AV321" s="14" t="s">
        <v>168</v>
      </c>
      <c r="AW321" s="14" t="s">
        <v>38</v>
      </c>
      <c r="AX321" s="14" t="s">
        <v>85</v>
      </c>
      <c r="AY321" s="246" t="s">
        <v>161</v>
      </c>
    </row>
    <row r="322" s="2" customFormat="1" ht="37.8" customHeight="1">
      <c r="A322" s="40"/>
      <c r="B322" s="41"/>
      <c r="C322" s="206" t="s">
        <v>400</v>
      </c>
      <c r="D322" s="206" t="s">
        <v>163</v>
      </c>
      <c r="E322" s="207" t="s">
        <v>1026</v>
      </c>
      <c r="F322" s="208" t="s">
        <v>1027</v>
      </c>
      <c r="G322" s="209" t="s">
        <v>186</v>
      </c>
      <c r="H322" s="210">
        <v>756.09299999999996</v>
      </c>
      <c r="I322" s="211"/>
      <c r="J322" s="212">
        <f>ROUND(I322*H322,2)</f>
        <v>0</v>
      </c>
      <c r="K322" s="208" t="s">
        <v>167</v>
      </c>
      <c r="L322" s="46"/>
      <c r="M322" s="213" t="s">
        <v>21</v>
      </c>
      <c r="N322" s="214" t="s">
        <v>48</v>
      </c>
      <c r="O322" s="86"/>
      <c r="P322" s="215">
        <f>O322*H322</f>
        <v>0</v>
      </c>
      <c r="Q322" s="215">
        <v>0.0086524240000000006</v>
      </c>
      <c r="R322" s="215">
        <f>Q322*H322</f>
        <v>6.5420372194320002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168</v>
      </c>
      <c r="AT322" s="217" t="s">
        <v>163</v>
      </c>
      <c r="AU322" s="217" t="s">
        <v>87</v>
      </c>
      <c r="AY322" s="19" t="s">
        <v>161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85</v>
      </c>
      <c r="BK322" s="218">
        <f>ROUND(I322*H322,2)</f>
        <v>0</v>
      </c>
      <c r="BL322" s="19" t="s">
        <v>168</v>
      </c>
      <c r="BM322" s="217" t="s">
        <v>1590</v>
      </c>
    </row>
    <row r="323" s="2" customFormat="1">
      <c r="A323" s="40"/>
      <c r="B323" s="41"/>
      <c r="C323" s="42"/>
      <c r="D323" s="219" t="s">
        <v>170</v>
      </c>
      <c r="E323" s="42"/>
      <c r="F323" s="220" t="s">
        <v>1029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170</v>
      </c>
      <c r="AU323" s="19" t="s">
        <v>87</v>
      </c>
    </row>
    <row r="324" s="13" customFormat="1">
      <c r="A324" s="13"/>
      <c r="B324" s="224"/>
      <c r="C324" s="225"/>
      <c r="D324" s="226" t="s">
        <v>172</v>
      </c>
      <c r="E324" s="227" t="s">
        <v>21</v>
      </c>
      <c r="F324" s="228" t="s">
        <v>1591</v>
      </c>
      <c r="G324" s="225"/>
      <c r="H324" s="229">
        <v>91.299000000000007</v>
      </c>
      <c r="I324" s="230"/>
      <c r="J324" s="225"/>
      <c r="K324" s="225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172</v>
      </c>
      <c r="AU324" s="235" t="s">
        <v>87</v>
      </c>
      <c r="AV324" s="13" t="s">
        <v>87</v>
      </c>
      <c r="AW324" s="13" t="s">
        <v>38</v>
      </c>
      <c r="AX324" s="13" t="s">
        <v>77</v>
      </c>
      <c r="AY324" s="235" t="s">
        <v>161</v>
      </c>
    </row>
    <row r="325" s="13" customFormat="1">
      <c r="A325" s="13"/>
      <c r="B325" s="224"/>
      <c r="C325" s="225"/>
      <c r="D325" s="226" t="s">
        <v>172</v>
      </c>
      <c r="E325" s="227" t="s">
        <v>21</v>
      </c>
      <c r="F325" s="228" t="s">
        <v>1592</v>
      </c>
      <c r="G325" s="225"/>
      <c r="H325" s="229">
        <v>-6.2400000000000002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172</v>
      </c>
      <c r="AU325" s="235" t="s">
        <v>87</v>
      </c>
      <c r="AV325" s="13" t="s">
        <v>87</v>
      </c>
      <c r="AW325" s="13" t="s">
        <v>38</v>
      </c>
      <c r="AX325" s="13" t="s">
        <v>77</v>
      </c>
      <c r="AY325" s="235" t="s">
        <v>161</v>
      </c>
    </row>
    <row r="326" s="13" customFormat="1">
      <c r="A326" s="13"/>
      <c r="B326" s="224"/>
      <c r="C326" s="225"/>
      <c r="D326" s="226" t="s">
        <v>172</v>
      </c>
      <c r="E326" s="227" t="s">
        <v>21</v>
      </c>
      <c r="F326" s="228" t="s">
        <v>1593</v>
      </c>
      <c r="G326" s="225"/>
      <c r="H326" s="229">
        <v>2.9399999999999999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172</v>
      </c>
      <c r="AU326" s="235" t="s">
        <v>87</v>
      </c>
      <c r="AV326" s="13" t="s">
        <v>87</v>
      </c>
      <c r="AW326" s="13" t="s">
        <v>38</v>
      </c>
      <c r="AX326" s="13" t="s">
        <v>77</v>
      </c>
      <c r="AY326" s="235" t="s">
        <v>161</v>
      </c>
    </row>
    <row r="327" s="13" customFormat="1">
      <c r="A327" s="13"/>
      <c r="B327" s="224"/>
      <c r="C327" s="225"/>
      <c r="D327" s="226" t="s">
        <v>172</v>
      </c>
      <c r="E327" s="227" t="s">
        <v>21</v>
      </c>
      <c r="F327" s="228" t="s">
        <v>1594</v>
      </c>
      <c r="G327" s="225"/>
      <c r="H327" s="229">
        <v>0.71999999999999997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172</v>
      </c>
      <c r="AU327" s="235" t="s">
        <v>87</v>
      </c>
      <c r="AV327" s="13" t="s">
        <v>87</v>
      </c>
      <c r="AW327" s="13" t="s">
        <v>38</v>
      </c>
      <c r="AX327" s="13" t="s">
        <v>77</v>
      </c>
      <c r="AY327" s="235" t="s">
        <v>161</v>
      </c>
    </row>
    <row r="328" s="13" customFormat="1">
      <c r="A328" s="13"/>
      <c r="B328" s="224"/>
      <c r="C328" s="225"/>
      <c r="D328" s="226" t="s">
        <v>172</v>
      </c>
      <c r="E328" s="227" t="s">
        <v>21</v>
      </c>
      <c r="F328" s="228" t="s">
        <v>1595</v>
      </c>
      <c r="G328" s="225"/>
      <c r="H328" s="229">
        <v>1.44</v>
      </c>
      <c r="I328" s="230"/>
      <c r="J328" s="225"/>
      <c r="K328" s="225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172</v>
      </c>
      <c r="AU328" s="235" t="s">
        <v>87</v>
      </c>
      <c r="AV328" s="13" t="s">
        <v>87</v>
      </c>
      <c r="AW328" s="13" t="s">
        <v>38</v>
      </c>
      <c r="AX328" s="13" t="s">
        <v>77</v>
      </c>
      <c r="AY328" s="235" t="s">
        <v>161</v>
      </c>
    </row>
    <row r="329" s="15" customFormat="1">
      <c r="A329" s="15"/>
      <c r="B329" s="258"/>
      <c r="C329" s="259"/>
      <c r="D329" s="226" t="s">
        <v>172</v>
      </c>
      <c r="E329" s="260" t="s">
        <v>21</v>
      </c>
      <c r="F329" s="261" t="s">
        <v>208</v>
      </c>
      <c r="G329" s="259"/>
      <c r="H329" s="262">
        <v>90.159000000000006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8" t="s">
        <v>172</v>
      </c>
      <c r="AU329" s="268" t="s">
        <v>87</v>
      </c>
      <c r="AV329" s="15" t="s">
        <v>183</v>
      </c>
      <c r="AW329" s="15" t="s">
        <v>38</v>
      </c>
      <c r="AX329" s="15" t="s">
        <v>77</v>
      </c>
      <c r="AY329" s="268" t="s">
        <v>161</v>
      </c>
    </row>
    <row r="330" s="13" customFormat="1">
      <c r="A330" s="13"/>
      <c r="B330" s="224"/>
      <c r="C330" s="225"/>
      <c r="D330" s="226" t="s">
        <v>172</v>
      </c>
      <c r="E330" s="227" t="s">
        <v>21</v>
      </c>
      <c r="F330" s="228" t="s">
        <v>1596</v>
      </c>
      <c r="G330" s="225"/>
      <c r="H330" s="229">
        <v>38.570999999999998</v>
      </c>
      <c r="I330" s="230"/>
      <c r="J330" s="225"/>
      <c r="K330" s="225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172</v>
      </c>
      <c r="AU330" s="235" t="s">
        <v>87</v>
      </c>
      <c r="AV330" s="13" t="s">
        <v>87</v>
      </c>
      <c r="AW330" s="13" t="s">
        <v>38</v>
      </c>
      <c r="AX330" s="13" t="s">
        <v>77</v>
      </c>
      <c r="AY330" s="235" t="s">
        <v>161</v>
      </c>
    </row>
    <row r="331" s="13" customFormat="1">
      <c r="A331" s="13"/>
      <c r="B331" s="224"/>
      <c r="C331" s="225"/>
      <c r="D331" s="226" t="s">
        <v>172</v>
      </c>
      <c r="E331" s="227" t="s">
        <v>21</v>
      </c>
      <c r="F331" s="228" t="s">
        <v>1597</v>
      </c>
      <c r="G331" s="225"/>
      <c r="H331" s="229">
        <v>38.960000000000001</v>
      </c>
      <c r="I331" s="230"/>
      <c r="J331" s="225"/>
      <c r="K331" s="225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172</v>
      </c>
      <c r="AU331" s="235" t="s">
        <v>87</v>
      </c>
      <c r="AV331" s="13" t="s">
        <v>87</v>
      </c>
      <c r="AW331" s="13" t="s">
        <v>38</v>
      </c>
      <c r="AX331" s="13" t="s">
        <v>77</v>
      </c>
      <c r="AY331" s="235" t="s">
        <v>161</v>
      </c>
    </row>
    <row r="332" s="13" customFormat="1">
      <c r="A332" s="13"/>
      <c r="B332" s="224"/>
      <c r="C332" s="225"/>
      <c r="D332" s="226" t="s">
        <v>172</v>
      </c>
      <c r="E332" s="227" t="s">
        <v>21</v>
      </c>
      <c r="F332" s="228" t="s">
        <v>1598</v>
      </c>
      <c r="G332" s="225"/>
      <c r="H332" s="229">
        <v>-5.7599999999999998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172</v>
      </c>
      <c r="AU332" s="235" t="s">
        <v>87</v>
      </c>
      <c r="AV332" s="13" t="s">
        <v>87</v>
      </c>
      <c r="AW332" s="13" t="s">
        <v>38</v>
      </c>
      <c r="AX332" s="13" t="s">
        <v>77</v>
      </c>
      <c r="AY332" s="235" t="s">
        <v>161</v>
      </c>
    </row>
    <row r="333" s="13" customFormat="1">
      <c r="A333" s="13"/>
      <c r="B333" s="224"/>
      <c r="C333" s="225"/>
      <c r="D333" s="226" t="s">
        <v>172</v>
      </c>
      <c r="E333" s="227" t="s">
        <v>21</v>
      </c>
      <c r="F333" s="228" t="s">
        <v>1599</v>
      </c>
      <c r="G333" s="225"/>
      <c r="H333" s="229">
        <v>1.47</v>
      </c>
      <c r="I333" s="230"/>
      <c r="J333" s="225"/>
      <c r="K333" s="225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172</v>
      </c>
      <c r="AU333" s="235" t="s">
        <v>87</v>
      </c>
      <c r="AV333" s="13" t="s">
        <v>87</v>
      </c>
      <c r="AW333" s="13" t="s">
        <v>38</v>
      </c>
      <c r="AX333" s="13" t="s">
        <v>77</v>
      </c>
      <c r="AY333" s="235" t="s">
        <v>161</v>
      </c>
    </row>
    <row r="334" s="13" customFormat="1">
      <c r="A334" s="13"/>
      <c r="B334" s="224"/>
      <c r="C334" s="225"/>
      <c r="D334" s="226" t="s">
        <v>172</v>
      </c>
      <c r="E334" s="227" t="s">
        <v>21</v>
      </c>
      <c r="F334" s="228" t="s">
        <v>1600</v>
      </c>
      <c r="G334" s="225"/>
      <c r="H334" s="229">
        <v>2.976</v>
      </c>
      <c r="I334" s="230"/>
      <c r="J334" s="225"/>
      <c r="K334" s="225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172</v>
      </c>
      <c r="AU334" s="235" t="s">
        <v>87</v>
      </c>
      <c r="AV334" s="13" t="s">
        <v>87</v>
      </c>
      <c r="AW334" s="13" t="s">
        <v>38</v>
      </c>
      <c r="AX334" s="13" t="s">
        <v>77</v>
      </c>
      <c r="AY334" s="235" t="s">
        <v>161</v>
      </c>
    </row>
    <row r="335" s="13" customFormat="1">
      <c r="A335" s="13"/>
      <c r="B335" s="224"/>
      <c r="C335" s="225"/>
      <c r="D335" s="226" t="s">
        <v>172</v>
      </c>
      <c r="E335" s="227" t="s">
        <v>21</v>
      </c>
      <c r="F335" s="228" t="s">
        <v>1601</v>
      </c>
      <c r="G335" s="225"/>
      <c r="H335" s="229">
        <v>1.44</v>
      </c>
      <c r="I335" s="230"/>
      <c r="J335" s="225"/>
      <c r="K335" s="225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172</v>
      </c>
      <c r="AU335" s="235" t="s">
        <v>87</v>
      </c>
      <c r="AV335" s="13" t="s">
        <v>87</v>
      </c>
      <c r="AW335" s="13" t="s">
        <v>38</v>
      </c>
      <c r="AX335" s="13" t="s">
        <v>77</v>
      </c>
      <c r="AY335" s="235" t="s">
        <v>161</v>
      </c>
    </row>
    <row r="336" s="15" customFormat="1">
      <c r="A336" s="15"/>
      <c r="B336" s="258"/>
      <c r="C336" s="259"/>
      <c r="D336" s="226" t="s">
        <v>172</v>
      </c>
      <c r="E336" s="260" t="s">
        <v>21</v>
      </c>
      <c r="F336" s="261" t="s">
        <v>208</v>
      </c>
      <c r="G336" s="259"/>
      <c r="H336" s="262">
        <v>77.656999999999996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8" t="s">
        <v>172</v>
      </c>
      <c r="AU336" s="268" t="s">
        <v>87</v>
      </c>
      <c r="AV336" s="15" t="s">
        <v>183</v>
      </c>
      <c r="AW336" s="15" t="s">
        <v>38</v>
      </c>
      <c r="AX336" s="15" t="s">
        <v>77</v>
      </c>
      <c r="AY336" s="268" t="s">
        <v>161</v>
      </c>
    </row>
    <row r="337" s="13" customFormat="1">
      <c r="A337" s="13"/>
      <c r="B337" s="224"/>
      <c r="C337" s="225"/>
      <c r="D337" s="226" t="s">
        <v>172</v>
      </c>
      <c r="E337" s="227" t="s">
        <v>21</v>
      </c>
      <c r="F337" s="228" t="s">
        <v>1602</v>
      </c>
      <c r="G337" s="225"/>
      <c r="H337" s="229">
        <v>33.008000000000003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172</v>
      </c>
      <c r="AU337" s="235" t="s">
        <v>87</v>
      </c>
      <c r="AV337" s="13" t="s">
        <v>87</v>
      </c>
      <c r="AW337" s="13" t="s">
        <v>38</v>
      </c>
      <c r="AX337" s="13" t="s">
        <v>77</v>
      </c>
      <c r="AY337" s="235" t="s">
        <v>161</v>
      </c>
    </row>
    <row r="338" s="13" customFormat="1">
      <c r="A338" s="13"/>
      <c r="B338" s="224"/>
      <c r="C338" s="225"/>
      <c r="D338" s="226" t="s">
        <v>172</v>
      </c>
      <c r="E338" s="227" t="s">
        <v>21</v>
      </c>
      <c r="F338" s="228" t="s">
        <v>1603</v>
      </c>
      <c r="G338" s="225"/>
      <c r="H338" s="229">
        <v>33.191000000000003</v>
      </c>
      <c r="I338" s="230"/>
      <c r="J338" s="225"/>
      <c r="K338" s="225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172</v>
      </c>
      <c r="AU338" s="235" t="s">
        <v>87</v>
      </c>
      <c r="AV338" s="13" t="s">
        <v>87</v>
      </c>
      <c r="AW338" s="13" t="s">
        <v>38</v>
      </c>
      <c r="AX338" s="13" t="s">
        <v>77</v>
      </c>
      <c r="AY338" s="235" t="s">
        <v>161</v>
      </c>
    </row>
    <row r="339" s="13" customFormat="1">
      <c r="A339" s="13"/>
      <c r="B339" s="224"/>
      <c r="C339" s="225"/>
      <c r="D339" s="226" t="s">
        <v>172</v>
      </c>
      <c r="E339" s="227" t="s">
        <v>21</v>
      </c>
      <c r="F339" s="228" t="s">
        <v>1604</v>
      </c>
      <c r="G339" s="225"/>
      <c r="H339" s="229">
        <v>1.9199999999999999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172</v>
      </c>
      <c r="AU339" s="235" t="s">
        <v>87</v>
      </c>
      <c r="AV339" s="13" t="s">
        <v>87</v>
      </c>
      <c r="AW339" s="13" t="s">
        <v>38</v>
      </c>
      <c r="AX339" s="13" t="s">
        <v>77</v>
      </c>
      <c r="AY339" s="235" t="s">
        <v>161</v>
      </c>
    </row>
    <row r="340" s="13" customFormat="1">
      <c r="A340" s="13"/>
      <c r="B340" s="224"/>
      <c r="C340" s="225"/>
      <c r="D340" s="226" t="s">
        <v>172</v>
      </c>
      <c r="E340" s="227" t="s">
        <v>21</v>
      </c>
      <c r="F340" s="228" t="s">
        <v>1605</v>
      </c>
      <c r="G340" s="225"/>
      <c r="H340" s="229">
        <v>2.0059999999999998</v>
      </c>
      <c r="I340" s="230"/>
      <c r="J340" s="225"/>
      <c r="K340" s="225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172</v>
      </c>
      <c r="AU340" s="235" t="s">
        <v>87</v>
      </c>
      <c r="AV340" s="13" t="s">
        <v>87</v>
      </c>
      <c r="AW340" s="13" t="s">
        <v>38</v>
      </c>
      <c r="AX340" s="13" t="s">
        <v>77</v>
      </c>
      <c r="AY340" s="235" t="s">
        <v>161</v>
      </c>
    </row>
    <row r="341" s="15" customFormat="1">
      <c r="A341" s="15"/>
      <c r="B341" s="258"/>
      <c r="C341" s="259"/>
      <c r="D341" s="226" t="s">
        <v>172</v>
      </c>
      <c r="E341" s="260" t="s">
        <v>21</v>
      </c>
      <c r="F341" s="261" t="s">
        <v>208</v>
      </c>
      <c r="G341" s="259"/>
      <c r="H341" s="262">
        <v>70.125000000000014</v>
      </c>
      <c r="I341" s="263"/>
      <c r="J341" s="259"/>
      <c r="K341" s="259"/>
      <c r="L341" s="264"/>
      <c r="M341" s="265"/>
      <c r="N341" s="266"/>
      <c r="O341" s="266"/>
      <c r="P341" s="266"/>
      <c r="Q341" s="266"/>
      <c r="R341" s="266"/>
      <c r="S341" s="266"/>
      <c r="T341" s="26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8" t="s">
        <v>172</v>
      </c>
      <c r="AU341" s="268" t="s">
        <v>87</v>
      </c>
      <c r="AV341" s="15" t="s">
        <v>183</v>
      </c>
      <c r="AW341" s="15" t="s">
        <v>38</v>
      </c>
      <c r="AX341" s="15" t="s">
        <v>77</v>
      </c>
      <c r="AY341" s="268" t="s">
        <v>161</v>
      </c>
    </row>
    <row r="342" s="13" customFormat="1">
      <c r="A342" s="13"/>
      <c r="B342" s="224"/>
      <c r="C342" s="225"/>
      <c r="D342" s="226" t="s">
        <v>172</v>
      </c>
      <c r="E342" s="227" t="s">
        <v>21</v>
      </c>
      <c r="F342" s="228" t="s">
        <v>1606</v>
      </c>
      <c r="G342" s="225"/>
      <c r="H342" s="229">
        <v>394.22000000000003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172</v>
      </c>
      <c r="AU342" s="235" t="s">
        <v>87</v>
      </c>
      <c r="AV342" s="13" t="s">
        <v>87</v>
      </c>
      <c r="AW342" s="13" t="s">
        <v>38</v>
      </c>
      <c r="AX342" s="13" t="s">
        <v>77</v>
      </c>
      <c r="AY342" s="235" t="s">
        <v>161</v>
      </c>
    </row>
    <row r="343" s="13" customFormat="1">
      <c r="A343" s="13"/>
      <c r="B343" s="224"/>
      <c r="C343" s="225"/>
      <c r="D343" s="226" t="s">
        <v>172</v>
      </c>
      <c r="E343" s="227" t="s">
        <v>21</v>
      </c>
      <c r="F343" s="228" t="s">
        <v>1607</v>
      </c>
      <c r="G343" s="225"/>
      <c r="H343" s="229">
        <v>80.959999999999994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172</v>
      </c>
      <c r="AU343" s="235" t="s">
        <v>87</v>
      </c>
      <c r="AV343" s="13" t="s">
        <v>87</v>
      </c>
      <c r="AW343" s="13" t="s">
        <v>38</v>
      </c>
      <c r="AX343" s="13" t="s">
        <v>77</v>
      </c>
      <c r="AY343" s="235" t="s">
        <v>161</v>
      </c>
    </row>
    <row r="344" s="15" customFormat="1">
      <c r="A344" s="15"/>
      <c r="B344" s="258"/>
      <c r="C344" s="259"/>
      <c r="D344" s="226" t="s">
        <v>172</v>
      </c>
      <c r="E344" s="260" t="s">
        <v>21</v>
      </c>
      <c r="F344" s="261" t="s">
        <v>208</v>
      </c>
      <c r="G344" s="259"/>
      <c r="H344" s="262">
        <v>475.18000000000001</v>
      </c>
      <c r="I344" s="263"/>
      <c r="J344" s="259"/>
      <c r="K344" s="259"/>
      <c r="L344" s="264"/>
      <c r="M344" s="265"/>
      <c r="N344" s="266"/>
      <c r="O344" s="266"/>
      <c r="P344" s="266"/>
      <c r="Q344" s="266"/>
      <c r="R344" s="266"/>
      <c r="S344" s="266"/>
      <c r="T344" s="267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8" t="s">
        <v>172</v>
      </c>
      <c r="AU344" s="268" t="s">
        <v>87</v>
      </c>
      <c r="AV344" s="15" t="s">
        <v>183</v>
      </c>
      <c r="AW344" s="15" t="s">
        <v>38</v>
      </c>
      <c r="AX344" s="15" t="s">
        <v>77</v>
      </c>
      <c r="AY344" s="268" t="s">
        <v>161</v>
      </c>
    </row>
    <row r="345" s="13" customFormat="1">
      <c r="A345" s="13"/>
      <c r="B345" s="224"/>
      <c r="C345" s="225"/>
      <c r="D345" s="226" t="s">
        <v>172</v>
      </c>
      <c r="E345" s="227" t="s">
        <v>21</v>
      </c>
      <c r="F345" s="228" t="s">
        <v>1608</v>
      </c>
      <c r="G345" s="225"/>
      <c r="H345" s="229">
        <v>8.6460000000000008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172</v>
      </c>
      <c r="AU345" s="235" t="s">
        <v>87</v>
      </c>
      <c r="AV345" s="13" t="s">
        <v>87</v>
      </c>
      <c r="AW345" s="13" t="s">
        <v>38</v>
      </c>
      <c r="AX345" s="13" t="s">
        <v>77</v>
      </c>
      <c r="AY345" s="235" t="s">
        <v>161</v>
      </c>
    </row>
    <row r="346" s="15" customFormat="1">
      <c r="A346" s="15"/>
      <c r="B346" s="258"/>
      <c r="C346" s="259"/>
      <c r="D346" s="226" t="s">
        <v>172</v>
      </c>
      <c r="E346" s="260" t="s">
        <v>21</v>
      </c>
      <c r="F346" s="261" t="s">
        <v>208</v>
      </c>
      <c r="G346" s="259"/>
      <c r="H346" s="262">
        <v>8.6460000000000008</v>
      </c>
      <c r="I346" s="263"/>
      <c r="J346" s="259"/>
      <c r="K346" s="259"/>
      <c r="L346" s="264"/>
      <c r="M346" s="265"/>
      <c r="N346" s="266"/>
      <c r="O346" s="266"/>
      <c r="P346" s="266"/>
      <c r="Q346" s="266"/>
      <c r="R346" s="266"/>
      <c r="S346" s="266"/>
      <c r="T346" s="26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8" t="s">
        <v>172</v>
      </c>
      <c r="AU346" s="268" t="s">
        <v>87</v>
      </c>
      <c r="AV346" s="15" t="s">
        <v>183</v>
      </c>
      <c r="AW346" s="15" t="s">
        <v>38</v>
      </c>
      <c r="AX346" s="15" t="s">
        <v>77</v>
      </c>
      <c r="AY346" s="268" t="s">
        <v>161</v>
      </c>
    </row>
    <row r="347" s="13" customFormat="1">
      <c r="A347" s="13"/>
      <c r="B347" s="224"/>
      <c r="C347" s="225"/>
      <c r="D347" s="226" t="s">
        <v>172</v>
      </c>
      <c r="E347" s="227" t="s">
        <v>21</v>
      </c>
      <c r="F347" s="228" t="s">
        <v>1609</v>
      </c>
      <c r="G347" s="225"/>
      <c r="H347" s="229">
        <v>10.92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172</v>
      </c>
      <c r="AU347" s="235" t="s">
        <v>87</v>
      </c>
      <c r="AV347" s="13" t="s">
        <v>87</v>
      </c>
      <c r="AW347" s="13" t="s">
        <v>38</v>
      </c>
      <c r="AX347" s="13" t="s">
        <v>77</v>
      </c>
      <c r="AY347" s="235" t="s">
        <v>161</v>
      </c>
    </row>
    <row r="348" s="13" customFormat="1">
      <c r="A348" s="13"/>
      <c r="B348" s="224"/>
      <c r="C348" s="225"/>
      <c r="D348" s="226" t="s">
        <v>172</v>
      </c>
      <c r="E348" s="227" t="s">
        <v>21</v>
      </c>
      <c r="F348" s="228" t="s">
        <v>1610</v>
      </c>
      <c r="G348" s="225"/>
      <c r="H348" s="229">
        <v>9.2859999999999996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172</v>
      </c>
      <c r="AU348" s="235" t="s">
        <v>87</v>
      </c>
      <c r="AV348" s="13" t="s">
        <v>87</v>
      </c>
      <c r="AW348" s="13" t="s">
        <v>38</v>
      </c>
      <c r="AX348" s="13" t="s">
        <v>77</v>
      </c>
      <c r="AY348" s="235" t="s">
        <v>161</v>
      </c>
    </row>
    <row r="349" s="13" customFormat="1">
      <c r="A349" s="13"/>
      <c r="B349" s="224"/>
      <c r="C349" s="225"/>
      <c r="D349" s="226" t="s">
        <v>172</v>
      </c>
      <c r="E349" s="227" t="s">
        <v>21</v>
      </c>
      <c r="F349" s="228" t="s">
        <v>1611</v>
      </c>
      <c r="G349" s="225"/>
      <c r="H349" s="229">
        <v>12.08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172</v>
      </c>
      <c r="AU349" s="235" t="s">
        <v>87</v>
      </c>
      <c r="AV349" s="13" t="s">
        <v>87</v>
      </c>
      <c r="AW349" s="13" t="s">
        <v>38</v>
      </c>
      <c r="AX349" s="13" t="s">
        <v>77</v>
      </c>
      <c r="AY349" s="235" t="s">
        <v>161</v>
      </c>
    </row>
    <row r="350" s="13" customFormat="1">
      <c r="A350" s="13"/>
      <c r="B350" s="224"/>
      <c r="C350" s="225"/>
      <c r="D350" s="226" t="s">
        <v>172</v>
      </c>
      <c r="E350" s="227" t="s">
        <v>21</v>
      </c>
      <c r="F350" s="228" t="s">
        <v>1612</v>
      </c>
      <c r="G350" s="225"/>
      <c r="H350" s="229">
        <v>2.04</v>
      </c>
      <c r="I350" s="230"/>
      <c r="J350" s="225"/>
      <c r="K350" s="225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172</v>
      </c>
      <c r="AU350" s="235" t="s">
        <v>87</v>
      </c>
      <c r="AV350" s="13" t="s">
        <v>87</v>
      </c>
      <c r="AW350" s="13" t="s">
        <v>38</v>
      </c>
      <c r="AX350" s="13" t="s">
        <v>77</v>
      </c>
      <c r="AY350" s="235" t="s">
        <v>161</v>
      </c>
    </row>
    <row r="351" s="14" customFormat="1">
      <c r="A351" s="14"/>
      <c r="B351" s="236"/>
      <c r="C351" s="237"/>
      <c r="D351" s="226" t="s">
        <v>172</v>
      </c>
      <c r="E351" s="238" t="s">
        <v>21</v>
      </c>
      <c r="F351" s="239" t="s">
        <v>175</v>
      </c>
      <c r="G351" s="237"/>
      <c r="H351" s="240">
        <v>756.09299999999996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172</v>
      </c>
      <c r="AU351" s="246" t="s">
        <v>87</v>
      </c>
      <c r="AV351" s="14" t="s">
        <v>168</v>
      </c>
      <c r="AW351" s="14" t="s">
        <v>38</v>
      </c>
      <c r="AX351" s="14" t="s">
        <v>85</v>
      </c>
      <c r="AY351" s="246" t="s">
        <v>161</v>
      </c>
    </row>
    <row r="352" s="2" customFormat="1" ht="37.8" customHeight="1">
      <c r="A352" s="40"/>
      <c r="B352" s="41"/>
      <c r="C352" s="206" t="s">
        <v>410</v>
      </c>
      <c r="D352" s="206" t="s">
        <v>163</v>
      </c>
      <c r="E352" s="207" t="s">
        <v>1047</v>
      </c>
      <c r="F352" s="208" t="s">
        <v>1048</v>
      </c>
      <c r="G352" s="209" t="s">
        <v>186</v>
      </c>
      <c r="H352" s="210">
        <v>4.4640000000000004</v>
      </c>
      <c r="I352" s="211"/>
      <c r="J352" s="212">
        <f>ROUND(I352*H352,2)</f>
        <v>0</v>
      </c>
      <c r="K352" s="208" t="s">
        <v>167</v>
      </c>
      <c r="L352" s="46"/>
      <c r="M352" s="213" t="s">
        <v>21</v>
      </c>
      <c r="N352" s="214" t="s">
        <v>48</v>
      </c>
      <c r="O352" s="86"/>
      <c r="P352" s="215">
        <f>O352*H352</f>
        <v>0</v>
      </c>
      <c r="Q352" s="215">
        <v>0.0097631220000000008</v>
      </c>
      <c r="R352" s="215">
        <f>Q352*H352</f>
        <v>0.043582576608000009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168</v>
      </c>
      <c r="AT352" s="217" t="s">
        <v>163</v>
      </c>
      <c r="AU352" s="217" t="s">
        <v>87</v>
      </c>
      <c r="AY352" s="19" t="s">
        <v>161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85</v>
      </c>
      <c r="BK352" s="218">
        <f>ROUND(I352*H352,2)</f>
        <v>0</v>
      </c>
      <c r="BL352" s="19" t="s">
        <v>168</v>
      </c>
      <c r="BM352" s="217" t="s">
        <v>1613</v>
      </c>
    </row>
    <row r="353" s="2" customFormat="1">
      <c r="A353" s="40"/>
      <c r="B353" s="41"/>
      <c r="C353" s="42"/>
      <c r="D353" s="219" t="s">
        <v>170</v>
      </c>
      <c r="E353" s="42"/>
      <c r="F353" s="220" t="s">
        <v>1050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170</v>
      </c>
      <c r="AU353" s="19" t="s">
        <v>87</v>
      </c>
    </row>
    <row r="354" s="13" customFormat="1">
      <c r="A354" s="13"/>
      <c r="B354" s="224"/>
      <c r="C354" s="225"/>
      <c r="D354" s="226" t="s">
        <v>172</v>
      </c>
      <c r="E354" s="227" t="s">
        <v>21</v>
      </c>
      <c r="F354" s="228" t="s">
        <v>1614</v>
      </c>
      <c r="G354" s="225"/>
      <c r="H354" s="229">
        <v>2.2320000000000002</v>
      </c>
      <c r="I354" s="230"/>
      <c r="J354" s="225"/>
      <c r="K354" s="225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172</v>
      </c>
      <c r="AU354" s="235" t="s">
        <v>87</v>
      </c>
      <c r="AV354" s="13" t="s">
        <v>87</v>
      </c>
      <c r="AW354" s="13" t="s">
        <v>38</v>
      </c>
      <c r="AX354" s="13" t="s">
        <v>77</v>
      </c>
      <c r="AY354" s="235" t="s">
        <v>161</v>
      </c>
    </row>
    <row r="355" s="13" customFormat="1">
      <c r="A355" s="13"/>
      <c r="B355" s="224"/>
      <c r="C355" s="225"/>
      <c r="D355" s="226" t="s">
        <v>172</v>
      </c>
      <c r="E355" s="227" t="s">
        <v>21</v>
      </c>
      <c r="F355" s="228" t="s">
        <v>1615</v>
      </c>
      <c r="G355" s="225"/>
      <c r="H355" s="229">
        <v>2.2320000000000002</v>
      </c>
      <c r="I355" s="230"/>
      <c r="J355" s="225"/>
      <c r="K355" s="225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172</v>
      </c>
      <c r="AU355" s="235" t="s">
        <v>87</v>
      </c>
      <c r="AV355" s="13" t="s">
        <v>87</v>
      </c>
      <c r="AW355" s="13" t="s">
        <v>38</v>
      </c>
      <c r="AX355" s="13" t="s">
        <v>77</v>
      </c>
      <c r="AY355" s="235" t="s">
        <v>161</v>
      </c>
    </row>
    <row r="356" s="14" customFormat="1">
      <c r="A356" s="14"/>
      <c r="B356" s="236"/>
      <c r="C356" s="237"/>
      <c r="D356" s="226" t="s">
        <v>172</v>
      </c>
      <c r="E356" s="238" t="s">
        <v>21</v>
      </c>
      <c r="F356" s="239" t="s">
        <v>175</v>
      </c>
      <c r="G356" s="237"/>
      <c r="H356" s="240">
        <v>4.4640000000000004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172</v>
      </c>
      <c r="AU356" s="246" t="s">
        <v>87</v>
      </c>
      <c r="AV356" s="14" t="s">
        <v>168</v>
      </c>
      <c r="AW356" s="14" t="s">
        <v>38</v>
      </c>
      <c r="AX356" s="14" t="s">
        <v>85</v>
      </c>
      <c r="AY356" s="246" t="s">
        <v>161</v>
      </c>
    </row>
    <row r="357" s="2" customFormat="1" ht="37.8" customHeight="1">
      <c r="A357" s="40"/>
      <c r="B357" s="41"/>
      <c r="C357" s="206" t="s">
        <v>417</v>
      </c>
      <c r="D357" s="206" t="s">
        <v>163</v>
      </c>
      <c r="E357" s="207" t="s">
        <v>1053</v>
      </c>
      <c r="F357" s="208" t="s">
        <v>1054</v>
      </c>
      <c r="G357" s="209" t="s">
        <v>186</v>
      </c>
      <c r="H357" s="210">
        <v>756.09299999999996</v>
      </c>
      <c r="I357" s="211"/>
      <c r="J357" s="212">
        <f>ROUND(I357*H357,2)</f>
        <v>0</v>
      </c>
      <c r="K357" s="208" t="s">
        <v>167</v>
      </c>
      <c r="L357" s="46"/>
      <c r="M357" s="213" t="s">
        <v>21</v>
      </c>
      <c r="N357" s="214" t="s">
        <v>48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168</v>
      </c>
      <c r="AT357" s="217" t="s">
        <v>163</v>
      </c>
      <c r="AU357" s="217" t="s">
        <v>87</v>
      </c>
      <c r="AY357" s="19" t="s">
        <v>161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85</v>
      </c>
      <c r="BK357" s="218">
        <f>ROUND(I357*H357,2)</f>
        <v>0</v>
      </c>
      <c r="BL357" s="19" t="s">
        <v>168</v>
      </c>
      <c r="BM357" s="217" t="s">
        <v>1616</v>
      </c>
    </row>
    <row r="358" s="2" customFormat="1">
      <c r="A358" s="40"/>
      <c r="B358" s="41"/>
      <c r="C358" s="42"/>
      <c r="D358" s="219" t="s">
        <v>170</v>
      </c>
      <c r="E358" s="42"/>
      <c r="F358" s="220" t="s">
        <v>1056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170</v>
      </c>
      <c r="AU358" s="19" t="s">
        <v>87</v>
      </c>
    </row>
    <row r="359" s="2" customFormat="1" ht="37.8" customHeight="1">
      <c r="A359" s="40"/>
      <c r="B359" s="41"/>
      <c r="C359" s="206" t="s">
        <v>424</v>
      </c>
      <c r="D359" s="206" t="s">
        <v>163</v>
      </c>
      <c r="E359" s="207" t="s">
        <v>1057</v>
      </c>
      <c r="F359" s="208" t="s">
        <v>1058</v>
      </c>
      <c r="G359" s="209" t="s">
        <v>186</v>
      </c>
      <c r="H359" s="210">
        <v>4.4640000000000004</v>
      </c>
      <c r="I359" s="211"/>
      <c r="J359" s="212">
        <f>ROUND(I359*H359,2)</f>
        <v>0</v>
      </c>
      <c r="K359" s="208" t="s">
        <v>167</v>
      </c>
      <c r="L359" s="46"/>
      <c r="M359" s="213" t="s">
        <v>21</v>
      </c>
      <c r="N359" s="214" t="s">
        <v>48</v>
      </c>
      <c r="O359" s="86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168</v>
      </c>
      <c r="AT359" s="217" t="s">
        <v>163</v>
      </c>
      <c r="AU359" s="217" t="s">
        <v>87</v>
      </c>
      <c r="AY359" s="19" t="s">
        <v>161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9" t="s">
        <v>85</v>
      </c>
      <c r="BK359" s="218">
        <f>ROUND(I359*H359,2)</f>
        <v>0</v>
      </c>
      <c r="BL359" s="19" t="s">
        <v>168</v>
      </c>
      <c r="BM359" s="217" t="s">
        <v>1617</v>
      </c>
    </row>
    <row r="360" s="2" customFormat="1">
      <c r="A360" s="40"/>
      <c r="B360" s="41"/>
      <c r="C360" s="42"/>
      <c r="D360" s="219" t="s">
        <v>170</v>
      </c>
      <c r="E360" s="42"/>
      <c r="F360" s="220" t="s">
        <v>1060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170</v>
      </c>
      <c r="AU360" s="19" t="s">
        <v>87</v>
      </c>
    </row>
    <row r="361" s="2" customFormat="1" ht="44.25" customHeight="1">
      <c r="A361" s="40"/>
      <c r="B361" s="41"/>
      <c r="C361" s="206" t="s">
        <v>433</v>
      </c>
      <c r="D361" s="206" t="s">
        <v>163</v>
      </c>
      <c r="E361" s="207" t="s">
        <v>1061</v>
      </c>
      <c r="F361" s="208" t="s">
        <v>1062</v>
      </c>
      <c r="G361" s="209" t="s">
        <v>166</v>
      </c>
      <c r="H361" s="210">
        <v>1.5089999999999999</v>
      </c>
      <c r="I361" s="211"/>
      <c r="J361" s="212">
        <f>ROUND(I361*H361,2)</f>
        <v>0</v>
      </c>
      <c r="K361" s="208" t="s">
        <v>167</v>
      </c>
      <c r="L361" s="46"/>
      <c r="M361" s="213" t="s">
        <v>21</v>
      </c>
      <c r="N361" s="214" t="s">
        <v>48</v>
      </c>
      <c r="O361" s="86"/>
      <c r="P361" s="215">
        <f>O361*H361</f>
        <v>0</v>
      </c>
      <c r="Q361" s="215">
        <v>1.095275</v>
      </c>
      <c r="R361" s="215">
        <f>Q361*H361</f>
        <v>1.6527699749999998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168</v>
      </c>
      <c r="AT361" s="217" t="s">
        <v>163</v>
      </c>
      <c r="AU361" s="217" t="s">
        <v>87</v>
      </c>
      <c r="AY361" s="19" t="s">
        <v>161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85</v>
      </c>
      <c r="BK361" s="218">
        <f>ROUND(I361*H361,2)</f>
        <v>0</v>
      </c>
      <c r="BL361" s="19" t="s">
        <v>168</v>
      </c>
      <c r="BM361" s="217" t="s">
        <v>1618</v>
      </c>
    </row>
    <row r="362" s="2" customFormat="1">
      <c r="A362" s="40"/>
      <c r="B362" s="41"/>
      <c r="C362" s="42"/>
      <c r="D362" s="219" t="s">
        <v>170</v>
      </c>
      <c r="E362" s="42"/>
      <c r="F362" s="220" t="s">
        <v>1064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170</v>
      </c>
      <c r="AU362" s="19" t="s">
        <v>87</v>
      </c>
    </row>
    <row r="363" s="13" customFormat="1">
      <c r="A363" s="13"/>
      <c r="B363" s="224"/>
      <c r="C363" s="225"/>
      <c r="D363" s="226" t="s">
        <v>172</v>
      </c>
      <c r="E363" s="227" t="s">
        <v>21</v>
      </c>
      <c r="F363" s="228" t="s">
        <v>1619</v>
      </c>
      <c r="G363" s="225"/>
      <c r="H363" s="229">
        <v>0.42799999999999999</v>
      </c>
      <c r="I363" s="230"/>
      <c r="J363" s="225"/>
      <c r="K363" s="225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172</v>
      </c>
      <c r="AU363" s="235" t="s">
        <v>87</v>
      </c>
      <c r="AV363" s="13" t="s">
        <v>87</v>
      </c>
      <c r="AW363" s="13" t="s">
        <v>38</v>
      </c>
      <c r="AX363" s="13" t="s">
        <v>77</v>
      </c>
      <c r="AY363" s="235" t="s">
        <v>161</v>
      </c>
    </row>
    <row r="364" s="13" customFormat="1">
      <c r="A364" s="13"/>
      <c r="B364" s="224"/>
      <c r="C364" s="225"/>
      <c r="D364" s="226" t="s">
        <v>172</v>
      </c>
      <c r="E364" s="227" t="s">
        <v>21</v>
      </c>
      <c r="F364" s="228" t="s">
        <v>1620</v>
      </c>
      <c r="G364" s="225"/>
      <c r="H364" s="229">
        <v>0.35799999999999998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172</v>
      </c>
      <c r="AU364" s="235" t="s">
        <v>87</v>
      </c>
      <c r="AV364" s="13" t="s">
        <v>87</v>
      </c>
      <c r="AW364" s="13" t="s">
        <v>38</v>
      </c>
      <c r="AX364" s="13" t="s">
        <v>77</v>
      </c>
      <c r="AY364" s="235" t="s">
        <v>161</v>
      </c>
    </row>
    <row r="365" s="13" customFormat="1">
      <c r="A365" s="13"/>
      <c r="B365" s="224"/>
      <c r="C365" s="225"/>
      <c r="D365" s="226" t="s">
        <v>172</v>
      </c>
      <c r="E365" s="227" t="s">
        <v>21</v>
      </c>
      <c r="F365" s="228" t="s">
        <v>1621</v>
      </c>
      <c r="G365" s="225"/>
      <c r="H365" s="229">
        <v>0.436</v>
      </c>
      <c r="I365" s="230"/>
      <c r="J365" s="225"/>
      <c r="K365" s="225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172</v>
      </c>
      <c r="AU365" s="235" t="s">
        <v>87</v>
      </c>
      <c r="AV365" s="13" t="s">
        <v>87</v>
      </c>
      <c r="AW365" s="13" t="s">
        <v>38</v>
      </c>
      <c r="AX365" s="13" t="s">
        <v>77</v>
      </c>
      <c r="AY365" s="235" t="s">
        <v>161</v>
      </c>
    </row>
    <row r="366" s="15" customFormat="1">
      <c r="A366" s="15"/>
      <c r="B366" s="258"/>
      <c r="C366" s="259"/>
      <c r="D366" s="226" t="s">
        <v>172</v>
      </c>
      <c r="E366" s="260" t="s">
        <v>21</v>
      </c>
      <c r="F366" s="261" t="s">
        <v>208</v>
      </c>
      <c r="G366" s="259"/>
      <c r="H366" s="262">
        <v>1.222</v>
      </c>
      <c r="I366" s="263"/>
      <c r="J366" s="259"/>
      <c r="K366" s="259"/>
      <c r="L366" s="264"/>
      <c r="M366" s="265"/>
      <c r="N366" s="266"/>
      <c r="O366" s="266"/>
      <c r="P366" s="266"/>
      <c r="Q366" s="266"/>
      <c r="R366" s="266"/>
      <c r="S366" s="266"/>
      <c r="T366" s="26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8" t="s">
        <v>172</v>
      </c>
      <c r="AU366" s="268" t="s">
        <v>87</v>
      </c>
      <c r="AV366" s="15" t="s">
        <v>183</v>
      </c>
      <c r="AW366" s="15" t="s">
        <v>38</v>
      </c>
      <c r="AX366" s="15" t="s">
        <v>77</v>
      </c>
      <c r="AY366" s="268" t="s">
        <v>161</v>
      </c>
    </row>
    <row r="367" s="13" customFormat="1">
      <c r="A367" s="13"/>
      <c r="B367" s="224"/>
      <c r="C367" s="225"/>
      <c r="D367" s="226" t="s">
        <v>172</v>
      </c>
      <c r="E367" s="227" t="s">
        <v>21</v>
      </c>
      <c r="F367" s="228" t="s">
        <v>1622</v>
      </c>
      <c r="G367" s="225"/>
      <c r="H367" s="229">
        <v>0.060999999999999999</v>
      </c>
      <c r="I367" s="230"/>
      <c r="J367" s="225"/>
      <c r="K367" s="225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172</v>
      </c>
      <c r="AU367" s="235" t="s">
        <v>87</v>
      </c>
      <c r="AV367" s="13" t="s">
        <v>87</v>
      </c>
      <c r="AW367" s="13" t="s">
        <v>38</v>
      </c>
      <c r="AX367" s="13" t="s">
        <v>77</v>
      </c>
      <c r="AY367" s="235" t="s">
        <v>161</v>
      </c>
    </row>
    <row r="368" s="15" customFormat="1">
      <c r="A368" s="15"/>
      <c r="B368" s="258"/>
      <c r="C368" s="259"/>
      <c r="D368" s="226" t="s">
        <v>172</v>
      </c>
      <c r="E368" s="260" t="s">
        <v>21</v>
      </c>
      <c r="F368" s="261" t="s">
        <v>208</v>
      </c>
      <c r="G368" s="259"/>
      <c r="H368" s="262">
        <v>0.060999999999999999</v>
      </c>
      <c r="I368" s="263"/>
      <c r="J368" s="259"/>
      <c r="K368" s="259"/>
      <c r="L368" s="264"/>
      <c r="M368" s="265"/>
      <c r="N368" s="266"/>
      <c r="O368" s="266"/>
      <c r="P368" s="266"/>
      <c r="Q368" s="266"/>
      <c r="R368" s="266"/>
      <c r="S368" s="266"/>
      <c r="T368" s="267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8" t="s">
        <v>172</v>
      </c>
      <c r="AU368" s="268" t="s">
        <v>87</v>
      </c>
      <c r="AV368" s="15" t="s">
        <v>183</v>
      </c>
      <c r="AW368" s="15" t="s">
        <v>38</v>
      </c>
      <c r="AX368" s="15" t="s">
        <v>77</v>
      </c>
      <c r="AY368" s="268" t="s">
        <v>161</v>
      </c>
    </row>
    <row r="369" s="13" customFormat="1">
      <c r="A369" s="13"/>
      <c r="B369" s="224"/>
      <c r="C369" s="225"/>
      <c r="D369" s="226" t="s">
        <v>172</v>
      </c>
      <c r="E369" s="227" t="s">
        <v>21</v>
      </c>
      <c r="F369" s="228" t="s">
        <v>1623</v>
      </c>
      <c r="G369" s="225"/>
      <c r="H369" s="229">
        <v>0.22600000000000001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172</v>
      </c>
      <c r="AU369" s="235" t="s">
        <v>87</v>
      </c>
      <c r="AV369" s="13" t="s">
        <v>87</v>
      </c>
      <c r="AW369" s="13" t="s">
        <v>38</v>
      </c>
      <c r="AX369" s="13" t="s">
        <v>77</v>
      </c>
      <c r="AY369" s="235" t="s">
        <v>161</v>
      </c>
    </row>
    <row r="370" s="14" customFormat="1">
      <c r="A370" s="14"/>
      <c r="B370" s="236"/>
      <c r="C370" s="237"/>
      <c r="D370" s="226" t="s">
        <v>172</v>
      </c>
      <c r="E370" s="238" t="s">
        <v>21</v>
      </c>
      <c r="F370" s="239" t="s">
        <v>175</v>
      </c>
      <c r="G370" s="237"/>
      <c r="H370" s="240">
        <v>1.5089999999999999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172</v>
      </c>
      <c r="AU370" s="246" t="s">
        <v>87</v>
      </c>
      <c r="AV370" s="14" t="s">
        <v>168</v>
      </c>
      <c r="AW370" s="14" t="s">
        <v>38</v>
      </c>
      <c r="AX370" s="14" t="s">
        <v>85</v>
      </c>
      <c r="AY370" s="246" t="s">
        <v>161</v>
      </c>
    </row>
    <row r="371" s="2" customFormat="1" ht="44.25" customHeight="1">
      <c r="A371" s="40"/>
      <c r="B371" s="41"/>
      <c r="C371" s="206" t="s">
        <v>443</v>
      </c>
      <c r="D371" s="206" t="s">
        <v>163</v>
      </c>
      <c r="E371" s="207" t="s">
        <v>1067</v>
      </c>
      <c r="F371" s="208" t="s">
        <v>1068</v>
      </c>
      <c r="G371" s="209" t="s">
        <v>166</v>
      </c>
      <c r="H371" s="210">
        <v>4.6109999999999998</v>
      </c>
      <c r="I371" s="211"/>
      <c r="J371" s="212">
        <f>ROUND(I371*H371,2)</f>
        <v>0</v>
      </c>
      <c r="K371" s="208" t="s">
        <v>167</v>
      </c>
      <c r="L371" s="46"/>
      <c r="M371" s="213" t="s">
        <v>21</v>
      </c>
      <c r="N371" s="214" t="s">
        <v>48</v>
      </c>
      <c r="O371" s="86"/>
      <c r="P371" s="215">
        <f>O371*H371</f>
        <v>0</v>
      </c>
      <c r="Q371" s="215">
        <v>1.0555969999999999</v>
      </c>
      <c r="R371" s="215">
        <f>Q371*H371</f>
        <v>4.8673577669999997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168</v>
      </c>
      <c r="AT371" s="217" t="s">
        <v>163</v>
      </c>
      <c r="AU371" s="217" t="s">
        <v>87</v>
      </c>
      <c r="AY371" s="19" t="s">
        <v>161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85</v>
      </c>
      <c r="BK371" s="218">
        <f>ROUND(I371*H371,2)</f>
        <v>0</v>
      </c>
      <c r="BL371" s="19" t="s">
        <v>168</v>
      </c>
      <c r="BM371" s="217" t="s">
        <v>1624</v>
      </c>
    </row>
    <row r="372" s="2" customFormat="1">
      <c r="A372" s="40"/>
      <c r="B372" s="41"/>
      <c r="C372" s="42"/>
      <c r="D372" s="219" t="s">
        <v>170</v>
      </c>
      <c r="E372" s="42"/>
      <c r="F372" s="220" t="s">
        <v>1070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170</v>
      </c>
      <c r="AU372" s="19" t="s">
        <v>87</v>
      </c>
    </row>
    <row r="373" s="13" customFormat="1">
      <c r="A373" s="13"/>
      <c r="B373" s="224"/>
      <c r="C373" s="225"/>
      <c r="D373" s="226" t="s">
        <v>172</v>
      </c>
      <c r="E373" s="227" t="s">
        <v>21</v>
      </c>
      <c r="F373" s="228" t="s">
        <v>1625</v>
      </c>
      <c r="G373" s="225"/>
      <c r="H373" s="229">
        <v>1.6719999999999999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172</v>
      </c>
      <c r="AU373" s="235" t="s">
        <v>87</v>
      </c>
      <c r="AV373" s="13" t="s">
        <v>87</v>
      </c>
      <c r="AW373" s="13" t="s">
        <v>38</v>
      </c>
      <c r="AX373" s="13" t="s">
        <v>77</v>
      </c>
      <c r="AY373" s="235" t="s">
        <v>161</v>
      </c>
    </row>
    <row r="374" s="13" customFormat="1">
      <c r="A374" s="13"/>
      <c r="B374" s="224"/>
      <c r="C374" s="225"/>
      <c r="D374" s="226" t="s">
        <v>172</v>
      </c>
      <c r="E374" s="227" t="s">
        <v>21</v>
      </c>
      <c r="F374" s="228" t="s">
        <v>1626</v>
      </c>
      <c r="G374" s="225"/>
      <c r="H374" s="229">
        <v>1.4590000000000001</v>
      </c>
      <c r="I374" s="230"/>
      <c r="J374" s="225"/>
      <c r="K374" s="225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172</v>
      </c>
      <c r="AU374" s="235" t="s">
        <v>87</v>
      </c>
      <c r="AV374" s="13" t="s">
        <v>87</v>
      </c>
      <c r="AW374" s="13" t="s">
        <v>38</v>
      </c>
      <c r="AX374" s="13" t="s">
        <v>77</v>
      </c>
      <c r="AY374" s="235" t="s">
        <v>161</v>
      </c>
    </row>
    <row r="375" s="13" customFormat="1">
      <c r="A375" s="13"/>
      <c r="B375" s="224"/>
      <c r="C375" s="225"/>
      <c r="D375" s="226" t="s">
        <v>172</v>
      </c>
      <c r="E375" s="227" t="s">
        <v>21</v>
      </c>
      <c r="F375" s="228" t="s">
        <v>1627</v>
      </c>
      <c r="G375" s="225"/>
      <c r="H375" s="229">
        <v>1.1770000000000001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172</v>
      </c>
      <c r="AU375" s="235" t="s">
        <v>87</v>
      </c>
      <c r="AV375" s="13" t="s">
        <v>87</v>
      </c>
      <c r="AW375" s="13" t="s">
        <v>38</v>
      </c>
      <c r="AX375" s="13" t="s">
        <v>77</v>
      </c>
      <c r="AY375" s="235" t="s">
        <v>161</v>
      </c>
    </row>
    <row r="376" s="15" customFormat="1">
      <c r="A376" s="15"/>
      <c r="B376" s="258"/>
      <c r="C376" s="259"/>
      <c r="D376" s="226" t="s">
        <v>172</v>
      </c>
      <c r="E376" s="260" t="s">
        <v>21</v>
      </c>
      <c r="F376" s="261" t="s">
        <v>208</v>
      </c>
      <c r="G376" s="259"/>
      <c r="H376" s="262">
        <v>4.3079999999999998</v>
      </c>
      <c r="I376" s="263"/>
      <c r="J376" s="259"/>
      <c r="K376" s="259"/>
      <c r="L376" s="264"/>
      <c r="M376" s="265"/>
      <c r="N376" s="266"/>
      <c r="O376" s="266"/>
      <c r="P376" s="266"/>
      <c r="Q376" s="266"/>
      <c r="R376" s="266"/>
      <c r="S376" s="266"/>
      <c r="T376" s="26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8" t="s">
        <v>172</v>
      </c>
      <c r="AU376" s="268" t="s">
        <v>87</v>
      </c>
      <c r="AV376" s="15" t="s">
        <v>183</v>
      </c>
      <c r="AW376" s="15" t="s">
        <v>38</v>
      </c>
      <c r="AX376" s="15" t="s">
        <v>77</v>
      </c>
      <c r="AY376" s="268" t="s">
        <v>161</v>
      </c>
    </row>
    <row r="377" s="13" customFormat="1">
      <c r="A377" s="13"/>
      <c r="B377" s="224"/>
      <c r="C377" s="225"/>
      <c r="D377" s="226" t="s">
        <v>172</v>
      </c>
      <c r="E377" s="227" t="s">
        <v>21</v>
      </c>
      <c r="F377" s="228" t="s">
        <v>1628</v>
      </c>
      <c r="G377" s="225"/>
      <c r="H377" s="229">
        <v>0.215</v>
      </c>
      <c r="I377" s="230"/>
      <c r="J377" s="225"/>
      <c r="K377" s="225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172</v>
      </c>
      <c r="AU377" s="235" t="s">
        <v>87</v>
      </c>
      <c r="AV377" s="13" t="s">
        <v>87</v>
      </c>
      <c r="AW377" s="13" t="s">
        <v>38</v>
      </c>
      <c r="AX377" s="13" t="s">
        <v>77</v>
      </c>
      <c r="AY377" s="235" t="s">
        <v>161</v>
      </c>
    </row>
    <row r="378" s="15" customFormat="1">
      <c r="A378" s="15"/>
      <c r="B378" s="258"/>
      <c r="C378" s="259"/>
      <c r="D378" s="226" t="s">
        <v>172</v>
      </c>
      <c r="E378" s="260" t="s">
        <v>21</v>
      </c>
      <c r="F378" s="261" t="s">
        <v>208</v>
      </c>
      <c r="G378" s="259"/>
      <c r="H378" s="262">
        <v>0.215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8" t="s">
        <v>172</v>
      </c>
      <c r="AU378" s="268" t="s">
        <v>87</v>
      </c>
      <c r="AV378" s="15" t="s">
        <v>183</v>
      </c>
      <c r="AW378" s="15" t="s">
        <v>38</v>
      </c>
      <c r="AX378" s="15" t="s">
        <v>77</v>
      </c>
      <c r="AY378" s="268" t="s">
        <v>161</v>
      </c>
    </row>
    <row r="379" s="13" customFormat="1">
      <c r="A379" s="13"/>
      <c r="B379" s="224"/>
      <c r="C379" s="225"/>
      <c r="D379" s="226" t="s">
        <v>172</v>
      </c>
      <c r="E379" s="227" t="s">
        <v>21</v>
      </c>
      <c r="F379" s="228" t="s">
        <v>1629</v>
      </c>
      <c r="G379" s="225"/>
      <c r="H379" s="229">
        <v>0.087999999999999995</v>
      </c>
      <c r="I379" s="230"/>
      <c r="J379" s="225"/>
      <c r="K379" s="225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172</v>
      </c>
      <c r="AU379" s="235" t="s">
        <v>87</v>
      </c>
      <c r="AV379" s="13" t="s">
        <v>87</v>
      </c>
      <c r="AW379" s="13" t="s">
        <v>38</v>
      </c>
      <c r="AX379" s="13" t="s">
        <v>77</v>
      </c>
      <c r="AY379" s="235" t="s">
        <v>161</v>
      </c>
    </row>
    <row r="380" s="14" customFormat="1">
      <c r="A380" s="14"/>
      <c r="B380" s="236"/>
      <c r="C380" s="237"/>
      <c r="D380" s="226" t="s">
        <v>172</v>
      </c>
      <c r="E380" s="238" t="s">
        <v>21</v>
      </c>
      <c r="F380" s="239" t="s">
        <v>175</v>
      </c>
      <c r="G380" s="237"/>
      <c r="H380" s="240">
        <v>4.6109999999999998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172</v>
      </c>
      <c r="AU380" s="246" t="s">
        <v>87</v>
      </c>
      <c r="AV380" s="14" t="s">
        <v>168</v>
      </c>
      <c r="AW380" s="14" t="s">
        <v>38</v>
      </c>
      <c r="AX380" s="14" t="s">
        <v>85</v>
      </c>
      <c r="AY380" s="246" t="s">
        <v>161</v>
      </c>
    </row>
    <row r="381" s="2" customFormat="1" ht="44.25" customHeight="1">
      <c r="A381" s="40"/>
      <c r="B381" s="41"/>
      <c r="C381" s="206" t="s">
        <v>448</v>
      </c>
      <c r="D381" s="206" t="s">
        <v>163</v>
      </c>
      <c r="E381" s="207" t="s">
        <v>1630</v>
      </c>
      <c r="F381" s="208" t="s">
        <v>1631</v>
      </c>
      <c r="G381" s="209" t="s">
        <v>166</v>
      </c>
      <c r="H381" s="210">
        <v>3.1760000000000002</v>
      </c>
      <c r="I381" s="211"/>
      <c r="J381" s="212">
        <f>ROUND(I381*H381,2)</f>
        <v>0</v>
      </c>
      <c r="K381" s="208" t="s">
        <v>167</v>
      </c>
      <c r="L381" s="46"/>
      <c r="M381" s="213" t="s">
        <v>21</v>
      </c>
      <c r="N381" s="214" t="s">
        <v>48</v>
      </c>
      <c r="O381" s="86"/>
      <c r="P381" s="215">
        <f>O381*H381</f>
        <v>0</v>
      </c>
      <c r="Q381" s="215">
        <v>1.0395514030999999</v>
      </c>
      <c r="R381" s="215">
        <f>Q381*H381</f>
        <v>3.3016152562455998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168</v>
      </c>
      <c r="AT381" s="217" t="s">
        <v>163</v>
      </c>
      <c r="AU381" s="217" t="s">
        <v>87</v>
      </c>
      <c r="AY381" s="19" t="s">
        <v>161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85</v>
      </c>
      <c r="BK381" s="218">
        <f>ROUND(I381*H381,2)</f>
        <v>0</v>
      </c>
      <c r="BL381" s="19" t="s">
        <v>168</v>
      </c>
      <c r="BM381" s="217" t="s">
        <v>1632</v>
      </c>
    </row>
    <row r="382" s="2" customFormat="1">
      <c r="A382" s="40"/>
      <c r="B382" s="41"/>
      <c r="C382" s="42"/>
      <c r="D382" s="219" t="s">
        <v>170</v>
      </c>
      <c r="E382" s="42"/>
      <c r="F382" s="220" t="s">
        <v>1633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170</v>
      </c>
      <c r="AU382" s="19" t="s">
        <v>87</v>
      </c>
    </row>
    <row r="383" s="13" customFormat="1">
      <c r="A383" s="13"/>
      <c r="B383" s="224"/>
      <c r="C383" s="225"/>
      <c r="D383" s="226" t="s">
        <v>172</v>
      </c>
      <c r="E383" s="227" t="s">
        <v>21</v>
      </c>
      <c r="F383" s="228" t="s">
        <v>1634</v>
      </c>
      <c r="G383" s="225"/>
      <c r="H383" s="229">
        <v>1.0429999999999999</v>
      </c>
      <c r="I383" s="230"/>
      <c r="J383" s="225"/>
      <c r="K383" s="225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172</v>
      </c>
      <c r="AU383" s="235" t="s">
        <v>87</v>
      </c>
      <c r="AV383" s="13" t="s">
        <v>87</v>
      </c>
      <c r="AW383" s="13" t="s">
        <v>38</v>
      </c>
      <c r="AX383" s="13" t="s">
        <v>77</v>
      </c>
      <c r="AY383" s="235" t="s">
        <v>161</v>
      </c>
    </row>
    <row r="384" s="13" customFormat="1">
      <c r="A384" s="13"/>
      <c r="B384" s="224"/>
      <c r="C384" s="225"/>
      <c r="D384" s="226" t="s">
        <v>172</v>
      </c>
      <c r="E384" s="227" t="s">
        <v>21</v>
      </c>
      <c r="F384" s="228" t="s">
        <v>1635</v>
      </c>
      <c r="G384" s="225"/>
      <c r="H384" s="229">
        <v>0.19</v>
      </c>
      <c r="I384" s="230"/>
      <c r="J384" s="225"/>
      <c r="K384" s="225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172</v>
      </c>
      <c r="AU384" s="235" t="s">
        <v>87</v>
      </c>
      <c r="AV384" s="13" t="s">
        <v>87</v>
      </c>
      <c r="AW384" s="13" t="s">
        <v>38</v>
      </c>
      <c r="AX384" s="13" t="s">
        <v>77</v>
      </c>
      <c r="AY384" s="235" t="s">
        <v>161</v>
      </c>
    </row>
    <row r="385" s="15" customFormat="1">
      <c r="A385" s="15"/>
      <c r="B385" s="258"/>
      <c r="C385" s="259"/>
      <c r="D385" s="226" t="s">
        <v>172</v>
      </c>
      <c r="E385" s="260" t="s">
        <v>21</v>
      </c>
      <c r="F385" s="261" t="s">
        <v>208</v>
      </c>
      <c r="G385" s="259"/>
      <c r="H385" s="262">
        <v>1.2329999999999999</v>
      </c>
      <c r="I385" s="263"/>
      <c r="J385" s="259"/>
      <c r="K385" s="259"/>
      <c r="L385" s="264"/>
      <c r="M385" s="265"/>
      <c r="N385" s="266"/>
      <c r="O385" s="266"/>
      <c r="P385" s="266"/>
      <c r="Q385" s="266"/>
      <c r="R385" s="266"/>
      <c r="S385" s="266"/>
      <c r="T385" s="267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8" t="s">
        <v>172</v>
      </c>
      <c r="AU385" s="268" t="s">
        <v>87</v>
      </c>
      <c r="AV385" s="15" t="s">
        <v>183</v>
      </c>
      <c r="AW385" s="15" t="s">
        <v>38</v>
      </c>
      <c r="AX385" s="15" t="s">
        <v>77</v>
      </c>
      <c r="AY385" s="268" t="s">
        <v>161</v>
      </c>
    </row>
    <row r="386" s="13" customFormat="1">
      <c r="A386" s="13"/>
      <c r="B386" s="224"/>
      <c r="C386" s="225"/>
      <c r="D386" s="226" t="s">
        <v>172</v>
      </c>
      <c r="E386" s="227" t="s">
        <v>21</v>
      </c>
      <c r="F386" s="228" t="s">
        <v>1636</v>
      </c>
      <c r="G386" s="225"/>
      <c r="H386" s="229">
        <v>1.9430000000000001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172</v>
      </c>
      <c r="AU386" s="235" t="s">
        <v>87</v>
      </c>
      <c r="AV386" s="13" t="s">
        <v>87</v>
      </c>
      <c r="AW386" s="13" t="s">
        <v>38</v>
      </c>
      <c r="AX386" s="13" t="s">
        <v>77</v>
      </c>
      <c r="AY386" s="235" t="s">
        <v>161</v>
      </c>
    </row>
    <row r="387" s="14" customFormat="1">
      <c r="A387" s="14"/>
      <c r="B387" s="236"/>
      <c r="C387" s="237"/>
      <c r="D387" s="226" t="s">
        <v>172</v>
      </c>
      <c r="E387" s="238" t="s">
        <v>21</v>
      </c>
      <c r="F387" s="239" t="s">
        <v>175</v>
      </c>
      <c r="G387" s="237"/>
      <c r="H387" s="240">
        <v>3.1760000000000002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172</v>
      </c>
      <c r="AU387" s="246" t="s">
        <v>87</v>
      </c>
      <c r="AV387" s="14" t="s">
        <v>168</v>
      </c>
      <c r="AW387" s="14" t="s">
        <v>38</v>
      </c>
      <c r="AX387" s="14" t="s">
        <v>85</v>
      </c>
      <c r="AY387" s="246" t="s">
        <v>161</v>
      </c>
    </row>
    <row r="388" s="2" customFormat="1" ht="16.5" customHeight="1">
      <c r="A388" s="40"/>
      <c r="B388" s="41"/>
      <c r="C388" s="206" t="s">
        <v>455</v>
      </c>
      <c r="D388" s="206" t="s">
        <v>163</v>
      </c>
      <c r="E388" s="207" t="s">
        <v>1637</v>
      </c>
      <c r="F388" s="208" t="s">
        <v>1638</v>
      </c>
      <c r="G388" s="209" t="s">
        <v>232</v>
      </c>
      <c r="H388" s="210">
        <v>2</v>
      </c>
      <c r="I388" s="211"/>
      <c r="J388" s="212">
        <f>ROUND(I388*H388,2)</f>
        <v>0</v>
      </c>
      <c r="K388" s="208" t="s">
        <v>167</v>
      </c>
      <c r="L388" s="46"/>
      <c r="M388" s="213" t="s">
        <v>21</v>
      </c>
      <c r="N388" s="214" t="s">
        <v>48</v>
      </c>
      <c r="O388" s="86"/>
      <c r="P388" s="215">
        <f>O388*H388</f>
        <v>0</v>
      </c>
      <c r="Q388" s="215">
        <v>0.0041999999999999997</v>
      </c>
      <c r="R388" s="215">
        <f>Q388*H388</f>
        <v>0.0083999999999999995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168</v>
      </c>
      <c r="AT388" s="217" t="s">
        <v>163</v>
      </c>
      <c r="AU388" s="217" t="s">
        <v>87</v>
      </c>
      <c r="AY388" s="19" t="s">
        <v>161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85</v>
      </c>
      <c r="BK388" s="218">
        <f>ROUND(I388*H388,2)</f>
        <v>0</v>
      </c>
      <c r="BL388" s="19" t="s">
        <v>168</v>
      </c>
      <c r="BM388" s="217" t="s">
        <v>1639</v>
      </c>
    </row>
    <row r="389" s="2" customFormat="1">
      <c r="A389" s="40"/>
      <c r="B389" s="41"/>
      <c r="C389" s="42"/>
      <c r="D389" s="219" t="s">
        <v>170</v>
      </c>
      <c r="E389" s="42"/>
      <c r="F389" s="220" t="s">
        <v>1640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170</v>
      </c>
      <c r="AU389" s="19" t="s">
        <v>87</v>
      </c>
    </row>
    <row r="390" s="13" customFormat="1">
      <c r="A390" s="13"/>
      <c r="B390" s="224"/>
      <c r="C390" s="225"/>
      <c r="D390" s="226" t="s">
        <v>172</v>
      </c>
      <c r="E390" s="227" t="s">
        <v>21</v>
      </c>
      <c r="F390" s="228" t="s">
        <v>1641</v>
      </c>
      <c r="G390" s="225"/>
      <c r="H390" s="229">
        <v>2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172</v>
      </c>
      <c r="AU390" s="235" t="s">
        <v>87</v>
      </c>
      <c r="AV390" s="13" t="s">
        <v>87</v>
      </c>
      <c r="AW390" s="13" t="s">
        <v>38</v>
      </c>
      <c r="AX390" s="13" t="s">
        <v>85</v>
      </c>
      <c r="AY390" s="235" t="s">
        <v>161</v>
      </c>
    </row>
    <row r="391" s="2" customFormat="1" ht="16.5" customHeight="1">
      <c r="A391" s="40"/>
      <c r="B391" s="41"/>
      <c r="C391" s="206" t="s">
        <v>461</v>
      </c>
      <c r="D391" s="206" t="s">
        <v>163</v>
      </c>
      <c r="E391" s="207" t="s">
        <v>1642</v>
      </c>
      <c r="F391" s="208" t="s">
        <v>1643</v>
      </c>
      <c r="G391" s="209" t="s">
        <v>199</v>
      </c>
      <c r="H391" s="210">
        <v>12</v>
      </c>
      <c r="I391" s="211"/>
      <c r="J391" s="212">
        <f>ROUND(I391*H391,2)</f>
        <v>0</v>
      </c>
      <c r="K391" s="208" t="s">
        <v>167</v>
      </c>
      <c r="L391" s="46"/>
      <c r="M391" s="213" t="s">
        <v>21</v>
      </c>
      <c r="N391" s="214" t="s">
        <v>48</v>
      </c>
      <c r="O391" s="86"/>
      <c r="P391" s="215">
        <f>O391*H391</f>
        <v>0</v>
      </c>
      <c r="Q391" s="215">
        <v>0.00080900000000000004</v>
      </c>
      <c r="R391" s="215">
        <f>Q391*H391</f>
        <v>0.0097080000000000014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168</v>
      </c>
      <c r="AT391" s="217" t="s">
        <v>163</v>
      </c>
      <c r="AU391" s="217" t="s">
        <v>87</v>
      </c>
      <c r="AY391" s="19" t="s">
        <v>161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85</v>
      </c>
      <c r="BK391" s="218">
        <f>ROUND(I391*H391,2)</f>
        <v>0</v>
      </c>
      <c r="BL391" s="19" t="s">
        <v>168</v>
      </c>
      <c r="BM391" s="217" t="s">
        <v>1644</v>
      </c>
    </row>
    <row r="392" s="2" customFormat="1">
      <c r="A392" s="40"/>
      <c r="B392" s="41"/>
      <c r="C392" s="42"/>
      <c r="D392" s="219" t="s">
        <v>170</v>
      </c>
      <c r="E392" s="42"/>
      <c r="F392" s="220" t="s">
        <v>1645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170</v>
      </c>
      <c r="AU392" s="19" t="s">
        <v>87</v>
      </c>
    </row>
    <row r="393" s="2" customFormat="1">
      <c r="A393" s="40"/>
      <c r="B393" s="41"/>
      <c r="C393" s="42"/>
      <c r="D393" s="226" t="s">
        <v>181</v>
      </c>
      <c r="E393" s="42"/>
      <c r="F393" s="257" t="s">
        <v>1646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181</v>
      </c>
      <c r="AU393" s="19" t="s">
        <v>87</v>
      </c>
    </row>
    <row r="394" s="13" customFormat="1">
      <c r="A394" s="13"/>
      <c r="B394" s="224"/>
      <c r="C394" s="225"/>
      <c r="D394" s="226" t="s">
        <v>172</v>
      </c>
      <c r="E394" s="227" t="s">
        <v>21</v>
      </c>
      <c r="F394" s="228" t="s">
        <v>1647</v>
      </c>
      <c r="G394" s="225"/>
      <c r="H394" s="229">
        <v>12</v>
      </c>
      <c r="I394" s="230"/>
      <c r="J394" s="225"/>
      <c r="K394" s="225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172</v>
      </c>
      <c r="AU394" s="235" t="s">
        <v>87</v>
      </c>
      <c r="AV394" s="13" t="s">
        <v>87</v>
      </c>
      <c r="AW394" s="13" t="s">
        <v>38</v>
      </c>
      <c r="AX394" s="13" t="s">
        <v>85</v>
      </c>
      <c r="AY394" s="235" t="s">
        <v>161</v>
      </c>
    </row>
    <row r="395" s="12" customFormat="1" ht="22.8" customHeight="1">
      <c r="A395" s="12"/>
      <c r="B395" s="190"/>
      <c r="C395" s="191"/>
      <c r="D395" s="192" t="s">
        <v>76</v>
      </c>
      <c r="E395" s="204" t="s">
        <v>168</v>
      </c>
      <c r="F395" s="204" t="s">
        <v>1073</v>
      </c>
      <c r="G395" s="191"/>
      <c r="H395" s="191"/>
      <c r="I395" s="194"/>
      <c r="J395" s="205">
        <f>BK395</f>
        <v>0</v>
      </c>
      <c r="K395" s="191"/>
      <c r="L395" s="196"/>
      <c r="M395" s="197"/>
      <c r="N395" s="198"/>
      <c r="O395" s="198"/>
      <c r="P395" s="199">
        <f>SUM(P396:P442)</f>
        <v>0</v>
      </c>
      <c r="Q395" s="198"/>
      <c r="R395" s="199">
        <f>SUM(R396:R442)</f>
        <v>2232.0939000000003</v>
      </c>
      <c r="S395" s="198"/>
      <c r="T395" s="200">
        <f>SUM(T396:T442)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1" t="s">
        <v>85</v>
      </c>
      <c r="AT395" s="202" t="s">
        <v>76</v>
      </c>
      <c r="AU395" s="202" t="s">
        <v>85</v>
      </c>
      <c r="AY395" s="201" t="s">
        <v>161</v>
      </c>
      <c r="BK395" s="203">
        <f>SUM(BK396:BK442)</f>
        <v>0</v>
      </c>
    </row>
    <row r="396" s="2" customFormat="1" ht="16.5" customHeight="1">
      <c r="A396" s="40"/>
      <c r="B396" s="41"/>
      <c r="C396" s="206" t="s">
        <v>469</v>
      </c>
      <c r="D396" s="206" t="s">
        <v>163</v>
      </c>
      <c r="E396" s="207" t="s">
        <v>1648</v>
      </c>
      <c r="F396" s="208" t="s">
        <v>1649</v>
      </c>
      <c r="G396" s="209" t="s">
        <v>186</v>
      </c>
      <c r="H396" s="210">
        <v>3.8399999999999999</v>
      </c>
      <c r="I396" s="211"/>
      <c r="J396" s="212">
        <f>ROUND(I396*H396,2)</f>
        <v>0</v>
      </c>
      <c r="K396" s="208" t="s">
        <v>167</v>
      </c>
      <c r="L396" s="46"/>
      <c r="M396" s="213" t="s">
        <v>21</v>
      </c>
      <c r="N396" s="214" t="s">
        <v>48</v>
      </c>
      <c r="O396" s="86"/>
      <c r="P396" s="215">
        <f>O396*H396</f>
        <v>0</v>
      </c>
      <c r="Q396" s="215">
        <v>0.22797600000000001</v>
      </c>
      <c r="R396" s="215">
        <f>Q396*H396</f>
        <v>0.87542784000000007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168</v>
      </c>
      <c r="AT396" s="217" t="s">
        <v>163</v>
      </c>
      <c r="AU396" s="217" t="s">
        <v>87</v>
      </c>
      <c r="AY396" s="19" t="s">
        <v>161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85</v>
      </c>
      <c r="BK396" s="218">
        <f>ROUND(I396*H396,2)</f>
        <v>0</v>
      </c>
      <c r="BL396" s="19" t="s">
        <v>168</v>
      </c>
      <c r="BM396" s="217" t="s">
        <v>1650</v>
      </c>
    </row>
    <row r="397" s="2" customFormat="1">
      <c r="A397" s="40"/>
      <c r="B397" s="41"/>
      <c r="C397" s="42"/>
      <c r="D397" s="219" t="s">
        <v>170</v>
      </c>
      <c r="E397" s="42"/>
      <c r="F397" s="220" t="s">
        <v>1651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170</v>
      </c>
      <c r="AU397" s="19" t="s">
        <v>87</v>
      </c>
    </row>
    <row r="398" s="13" customFormat="1">
      <c r="A398" s="13"/>
      <c r="B398" s="224"/>
      <c r="C398" s="225"/>
      <c r="D398" s="226" t="s">
        <v>172</v>
      </c>
      <c r="E398" s="227" t="s">
        <v>21</v>
      </c>
      <c r="F398" s="228" t="s">
        <v>1652</v>
      </c>
      <c r="G398" s="225"/>
      <c r="H398" s="229">
        <v>3.8399999999999999</v>
      </c>
      <c r="I398" s="230"/>
      <c r="J398" s="225"/>
      <c r="K398" s="225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172</v>
      </c>
      <c r="AU398" s="235" t="s">
        <v>87</v>
      </c>
      <c r="AV398" s="13" t="s">
        <v>87</v>
      </c>
      <c r="AW398" s="13" t="s">
        <v>38</v>
      </c>
      <c r="AX398" s="13" t="s">
        <v>85</v>
      </c>
      <c r="AY398" s="235" t="s">
        <v>161</v>
      </c>
    </row>
    <row r="399" s="2" customFormat="1" ht="16.5" customHeight="1">
      <c r="A399" s="40"/>
      <c r="B399" s="41"/>
      <c r="C399" s="206" t="s">
        <v>478</v>
      </c>
      <c r="D399" s="206" t="s">
        <v>163</v>
      </c>
      <c r="E399" s="207" t="s">
        <v>1653</v>
      </c>
      <c r="F399" s="208" t="s">
        <v>1654</v>
      </c>
      <c r="G399" s="209" t="s">
        <v>186</v>
      </c>
      <c r="H399" s="210">
        <v>430.80000000000001</v>
      </c>
      <c r="I399" s="211"/>
      <c r="J399" s="212">
        <f>ROUND(I399*H399,2)</f>
        <v>0</v>
      </c>
      <c r="K399" s="208" t="s">
        <v>167</v>
      </c>
      <c r="L399" s="46"/>
      <c r="M399" s="213" t="s">
        <v>21</v>
      </c>
      <c r="N399" s="214" t="s">
        <v>48</v>
      </c>
      <c r="O399" s="86"/>
      <c r="P399" s="215">
        <f>O399*H399</f>
        <v>0</v>
      </c>
      <c r="Q399" s="215">
        <v>0.45584400000000003</v>
      </c>
      <c r="R399" s="215">
        <f>Q399*H399</f>
        <v>196.37759520000003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168</v>
      </c>
      <c r="AT399" s="217" t="s">
        <v>163</v>
      </c>
      <c r="AU399" s="217" t="s">
        <v>87</v>
      </c>
      <c r="AY399" s="19" t="s">
        <v>161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85</v>
      </c>
      <c r="BK399" s="218">
        <f>ROUND(I399*H399,2)</f>
        <v>0</v>
      </c>
      <c r="BL399" s="19" t="s">
        <v>168</v>
      </c>
      <c r="BM399" s="217" t="s">
        <v>1655</v>
      </c>
    </row>
    <row r="400" s="2" customFormat="1">
      <c r="A400" s="40"/>
      <c r="B400" s="41"/>
      <c r="C400" s="42"/>
      <c r="D400" s="219" t="s">
        <v>170</v>
      </c>
      <c r="E400" s="42"/>
      <c r="F400" s="220" t="s">
        <v>1656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170</v>
      </c>
      <c r="AU400" s="19" t="s">
        <v>87</v>
      </c>
    </row>
    <row r="401" s="13" customFormat="1">
      <c r="A401" s="13"/>
      <c r="B401" s="224"/>
      <c r="C401" s="225"/>
      <c r="D401" s="226" t="s">
        <v>172</v>
      </c>
      <c r="E401" s="227" t="s">
        <v>21</v>
      </c>
      <c r="F401" s="228" t="s">
        <v>1657</v>
      </c>
      <c r="G401" s="225"/>
      <c r="H401" s="229">
        <v>430.80000000000001</v>
      </c>
      <c r="I401" s="230"/>
      <c r="J401" s="225"/>
      <c r="K401" s="225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172</v>
      </c>
      <c r="AU401" s="235" t="s">
        <v>87</v>
      </c>
      <c r="AV401" s="13" t="s">
        <v>87</v>
      </c>
      <c r="AW401" s="13" t="s">
        <v>38</v>
      </c>
      <c r="AX401" s="13" t="s">
        <v>85</v>
      </c>
      <c r="AY401" s="235" t="s">
        <v>161</v>
      </c>
    </row>
    <row r="402" s="2" customFormat="1" ht="24.15" customHeight="1">
      <c r="A402" s="40"/>
      <c r="B402" s="41"/>
      <c r="C402" s="206" t="s">
        <v>485</v>
      </c>
      <c r="D402" s="206" t="s">
        <v>163</v>
      </c>
      <c r="E402" s="207" t="s">
        <v>1658</v>
      </c>
      <c r="F402" s="208" t="s">
        <v>1659</v>
      </c>
      <c r="G402" s="209" t="s">
        <v>929</v>
      </c>
      <c r="H402" s="210">
        <v>137.26400000000001</v>
      </c>
      <c r="I402" s="211"/>
      <c r="J402" s="212">
        <f>ROUND(I402*H402,2)</f>
        <v>0</v>
      </c>
      <c r="K402" s="208" t="s">
        <v>167</v>
      </c>
      <c r="L402" s="46"/>
      <c r="M402" s="213" t="s">
        <v>21</v>
      </c>
      <c r="N402" s="214" t="s">
        <v>48</v>
      </c>
      <c r="O402" s="86"/>
      <c r="P402" s="215">
        <f>O402*H402</f>
        <v>0</v>
      </c>
      <c r="Q402" s="215">
        <v>2.8333080000000002</v>
      </c>
      <c r="R402" s="215">
        <f>Q402*H402</f>
        <v>388.91118931200003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168</v>
      </c>
      <c r="AT402" s="217" t="s">
        <v>163</v>
      </c>
      <c r="AU402" s="217" t="s">
        <v>87</v>
      </c>
      <c r="AY402" s="19" t="s">
        <v>161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85</v>
      </c>
      <c r="BK402" s="218">
        <f>ROUND(I402*H402,2)</f>
        <v>0</v>
      </c>
      <c r="BL402" s="19" t="s">
        <v>168</v>
      </c>
      <c r="BM402" s="217" t="s">
        <v>1660</v>
      </c>
    </row>
    <row r="403" s="2" customFormat="1">
      <c r="A403" s="40"/>
      <c r="B403" s="41"/>
      <c r="C403" s="42"/>
      <c r="D403" s="219" t="s">
        <v>170</v>
      </c>
      <c r="E403" s="42"/>
      <c r="F403" s="220" t="s">
        <v>1661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170</v>
      </c>
      <c r="AU403" s="19" t="s">
        <v>87</v>
      </c>
    </row>
    <row r="404" s="13" customFormat="1">
      <c r="A404" s="13"/>
      <c r="B404" s="224"/>
      <c r="C404" s="225"/>
      <c r="D404" s="226" t="s">
        <v>172</v>
      </c>
      <c r="E404" s="227" t="s">
        <v>21</v>
      </c>
      <c r="F404" s="228" t="s">
        <v>1662</v>
      </c>
      <c r="G404" s="225"/>
      <c r="H404" s="229">
        <v>137.26400000000001</v>
      </c>
      <c r="I404" s="230"/>
      <c r="J404" s="225"/>
      <c r="K404" s="225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172</v>
      </c>
      <c r="AU404" s="235" t="s">
        <v>87</v>
      </c>
      <c r="AV404" s="13" t="s">
        <v>87</v>
      </c>
      <c r="AW404" s="13" t="s">
        <v>38</v>
      </c>
      <c r="AX404" s="13" t="s">
        <v>85</v>
      </c>
      <c r="AY404" s="235" t="s">
        <v>161</v>
      </c>
    </row>
    <row r="405" s="2" customFormat="1" ht="24.15" customHeight="1">
      <c r="A405" s="40"/>
      <c r="B405" s="41"/>
      <c r="C405" s="206" t="s">
        <v>489</v>
      </c>
      <c r="D405" s="206" t="s">
        <v>163</v>
      </c>
      <c r="E405" s="207" t="s">
        <v>1663</v>
      </c>
      <c r="F405" s="208" t="s">
        <v>1664</v>
      </c>
      <c r="G405" s="209" t="s">
        <v>929</v>
      </c>
      <c r="H405" s="210">
        <v>4.0430000000000001</v>
      </c>
      <c r="I405" s="211"/>
      <c r="J405" s="212">
        <f>ROUND(I405*H405,2)</f>
        <v>0</v>
      </c>
      <c r="K405" s="208" t="s">
        <v>167</v>
      </c>
      <c r="L405" s="46"/>
      <c r="M405" s="213" t="s">
        <v>21</v>
      </c>
      <c r="N405" s="214" t="s">
        <v>48</v>
      </c>
      <c r="O405" s="86"/>
      <c r="P405" s="215">
        <f>O405*H405</f>
        <v>0</v>
      </c>
      <c r="Q405" s="215">
        <v>2.3010199999999998</v>
      </c>
      <c r="R405" s="215">
        <f>Q405*H405</f>
        <v>9.3030238599999997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168</v>
      </c>
      <c r="AT405" s="217" t="s">
        <v>163</v>
      </c>
      <c r="AU405" s="217" t="s">
        <v>87</v>
      </c>
      <c r="AY405" s="19" t="s">
        <v>161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85</v>
      </c>
      <c r="BK405" s="218">
        <f>ROUND(I405*H405,2)</f>
        <v>0</v>
      </c>
      <c r="BL405" s="19" t="s">
        <v>168</v>
      </c>
      <c r="BM405" s="217" t="s">
        <v>1665</v>
      </c>
    </row>
    <row r="406" s="2" customFormat="1">
      <c r="A406" s="40"/>
      <c r="B406" s="41"/>
      <c r="C406" s="42"/>
      <c r="D406" s="219" t="s">
        <v>170</v>
      </c>
      <c r="E406" s="42"/>
      <c r="F406" s="220" t="s">
        <v>1666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170</v>
      </c>
      <c r="AU406" s="19" t="s">
        <v>87</v>
      </c>
    </row>
    <row r="407" s="13" customFormat="1">
      <c r="A407" s="13"/>
      <c r="B407" s="224"/>
      <c r="C407" s="225"/>
      <c r="D407" s="226" t="s">
        <v>172</v>
      </c>
      <c r="E407" s="227" t="s">
        <v>21</v>
      </c>
      <c r="F407" s="228" t="s">
        <v>1667</v>
      </c>
      <c r="G407" s="225"/>
      <c r="H407" s="229">
        <v>4.0430000000000001</v>
      </c>
      <c r="I407" s="230"/>
      <c r="J407" s="225"/>
      <c r="K407" s="225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172</v>
      </c>
      <c r="AU407" s="235" t="s">
        <v>87</v>
      </c>
      <c r="AV407" s="13" t="s">
        <v>87</v>
      </c>
      <c r="AW407" s="13" t="s">
        <v>38</v>
      </c>
      <c r="AX407" s="13" t="s">
        <v>85</v>
      </c>
      <c r="AY407" s="235" t="s">
        <v>161</v>
      </c>
    </row>
    <row r="408" s="2" customFormat="1" ht="16.5" customHeight="1">
      <c r="A408" s="40"/>
      <c r="B408" s="41"/>
      <c r="C408" s="206" t="s">
        <v>495</v>
      </c>
      <c r="D408" s="206" t="s">
        <v>163</v>
      </c>
      <c r="E408" s="207" t="s">
        <v>1074</v>
      </c>
      <c r="F408" s="208" t="s">
        <v>1075</v>
      </c>
      <c r="G408" s="209" t="s">
        <v>929</v>
      </c>
      <c r="H408" s="210">
        <v>90.299999999999997</v>
      </c>
      <c r="I408" s="211"/>
      <c r="J408" s="212">
        <f>ROUND(I408*H408,2)</f>
        <v>0</v>
      </c>
      <c r="K408" s="208" t="s">
        <v>167</v>
      </c>
      <c r="L408" s="46"/>
      <c r="M408" s="213" t="s">
        <v>21</v>
      </c>
      <c r="N408" s="214" t="s">
        <v>48</v>
      </c>
      <c r="O408" s="86"/>
      <c r="P408" s="215">
        <f>O408*H408</f>
        <v>0</v>
      </c>
      <c r="Q408" s="215">
        <v>2.3050199999999998</v>
      </c>
      <c r="R408" s="215">
        <f>Q408*H408</f>
        <v>208.14330599999997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168</v>
      </c>
      <c r="AT408" s="217" t="s">
        <v>163</v>
      </c>
      <c r="AU408" s="217" t="s">
        <v>87</v>
      </c>
      <c r="AY408" s="19" t="s">
        <v>161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9" t="s">
        <v>85</v>
      </c>
      <c r="BK408" s="218">
        <f>ROUND(I408*H408,2)</f>
        <v>0</v>
      </c>
      <c r="BL408" s="19" t="s">
        <v>168</v>
      </c>
      <c r="BM408" s="217" t="s">
        <v>1668</v>
      </c>
    </row>
    <row r="409" s="2" customFormat="1">
      <c r="A409" s="40"/>
      <c r="B409" s="41"/>
      <c r="C409" s="42"/>
      <c r="D409" s="219" t="s">
        <v>170</v>
      </c>
      <c r="E409" s="42"/>
      <c r="F409" s="220" t="s">
        <v>1077</v>
      </c>
      <c r="G409" s="42"/>
      <c r="H409" s="42"/>
      <c r="I409" s="221"/>
      <c r="J409" s="42"/>
      <c r="K409" s="42"/>
      <c r="L409" s="46"/>
      <c r="M409" s="222"/>
      <c r="N409" s="22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170</v>
      </c>
      <c r="AU409" s="19" t="s">
        <v>87</v>
      </c>
    </row>
    <row r="410" s="13" customFormat="1">
      <c r="A410" s="13"/>
      <c r="B410" s="224"/>
      <c r="C410" s="225"/>
      <c r="D410" s="226" t="s">
        <v>172</v>
      </c>
      <c r="E410" s="227" t="s">
        <v>21</v>
      </c>
      <c r="F410" s="228" t="s">
        <v>1669</v>
      </c>
      <c r="G410" s="225"/>
      <c r="H410" s="229">
        <v>11.76</v>
      </c>
      <c r="I410" s="230"/>
      <c r="J410" s="225"/>
      <c r="K410" s="225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172</v>
      </c>
      <c r="AU410" s="235" t="s">
        <v>87</v>
      </c>
      <c r="AV410" s="13" t="s">
        <v>87</v>
      </c>
      <c r="AW410" s="13" t="s">
        <v>38</v>
      </c>
      <c r="AX410" s="13" t="s">
        <v>77</v>
      </c>
      <c r="AY410" s="235" t="s">
        <v>161</v>
      </c>
    </row>
    <row r="411" s="13" customFormat="1">
      <c r="A411" s="13"/>
      <c r="B411" s="224"/>
      <c r="C411" s="225"/>
      <c r="D411" s="226" t="s">
        <v>172</v>
      </c>
      <c r="E411" s="227" t="s">
        <v>21</v>
      </c>
      <c r="F411" s="228" t="s">
        <v>1670</v>
      </c>
      <c r="G411" s="225"/>
      <c r="H411" s="229">
        <v>78.540000000000006</v>
      </c>
      <c r="I411" s="230"/>
      <c r="J411" s="225"/>
      <c r="K411" s="225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172</v>
      </c>
      <c r="AU411" s="235" t="s">
        <v>87</v>
      </c>
      <c r="AV411" s="13" t="s">
        <v>87</v>
      </c>
      <c r="AW411" s="13" t="s">
        <v>38</v>
      </c>
      <c r="AX411" s="13" t="s">
        <v>77</v>
      </c>
      <c r="AY411" s="235" t="s">
        <v>161</v>
      </c>
    </row>
    <row r="412" s="14" customFormat="1">
      <c r="A412" s="14"/>
      <c r="B412" s="236"/>
      <c r="C412" s="237"/>
      <c r="D412" s="226" t="s">
        <v>172</v>
      </c>
      <c r="E412" s="238" t="s">
        <v>21</v>
      </c>
      <c r="F412" s="239" t="s">
        <v>175</v>
      </c>
      <c r="G412" s="237"/>
      <c r="H412" s="240">
        <v>90.300000000000011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172</v>
      </c>
      <c r="AU412" s="246" t="s">
        <v>87</v>
      </c>
      <c r="AV412" s="14" t="s">
        <v>168</v>
      </c>
      <c r="AW412" s="14" t="s">
        <v>38</v>
      </c>
      <c r="AX412" s="14" t="s">
        <v>85</v>
      </c>
      <c r="AY412" s="246" t="s">
        <v>161</v>
      </c>
    </row>
    <row r="413" s="2" customFormat="1" ht="24.15" customHeight="1">
      <c r="A413" s="40"/>
      <c r="B413" s="41"/>
      <c r="C413" s="206" t="s">
        <v>501</v>
      </c>
      <c r="D413" s="206" t="s">
        <v>163</v>
      </c>
      <c r="E413" s="207" t="s">
        <v>1376</v>
      </c>
      <c r="F413" s="208" t="s">
        <v>1377</v>
      </c>
      <c r="G413" s="209" t="s">
        <v>929</v>
      </c>
      <c r="H413" s="210">
        <v>25.440000000000001</v>
      </c>
      <c r="I413" s="211"/>
      <c r="J413" s="212">
        <f>ROUND(I413*H413,2)</f>
        <v>0</v>
      </c>
      <c r="K413" s="208" t="s">
        <v>167</v>
      </c>
      <c r="L413" s="46"/>
      <c r="M413" s="213" t="s">
        <v>21</v>
      </c>
      <c r="N413" s="214" t="s">
        <v>48</v>
      </c>
      <c r="O413" s="86"/>
      <c r="P413" s="215">
        <f>O413*H413</f>
        <v>0</v>
      </c>
      <c r="Q413" s="215">
        <v>2.0874999999999999</v>
      </c>
      <c r="R413" s="215">
        <f>Q413*H413</f>
        <v>53.106000000000002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168</v>
      </c>
      <c r="AT413" s="217" t="s">
        <v>163</v>
      </c>
      <c r="AU413" s="217" t="s">
        <v>87</v>
      </c>
      <c r="AY413" s="19" t="s">
        <v>161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85</v>
      </c>
      <c r="BK413" s="218">
        <f>ROUND(I413*H413,2)</f>
        <v>0</v>
      </c>
      <c r="BL413" s="19" t="s">
        <v>168</v>
      </c>
      <c r="BM413" s="217" t="s">
        <v>1671</v>
      </c>
    </row>
    <row r="414" s="2" customFormat="1">
      <c r="A414" s="40"/>
      <c r="B414" s="41"/>
      <c r="C414" s="42"/>
      <c r="D414" s="219" t="s">
        <v>170</v>
      </c>
      <c r="E414" s="42"/>
      <c r="F414" s="220" t="s">
        <v>1379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170</v>
      </c>
      <c r="AU414" s="19" t="s">
        <v>87</v>
      </c>
    </row>
    <row r="415" s="13" customFormat="1">
      <c r="A415" s="13"/>
      <c r="B415" s="224"/>
      <c r="C415" s="225"/>
      <c r="D415" s="226" t="s">
        <v>172</v>
      </c>
      <c r="E415" s="227" t="s">
        <v>21</v>
      </c>
      <c r="F415" s="228" t="s">
        <v>1672</v>
      </c>
      <c r="G415" s="225"/>
      <c r="H415" s="229">
        <v>25.440000000000001</v>
      </c>
      <c r="I415" s="230"/>
      <c r="J415" s="225"/>
      <c r="K415" s="225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172</v>
      </c>
      <c r="AU415" s="235" t="s">
        <v>87</v>
      </c>
      <c r="AV415" s="13" t="s">
        <v>87</v>
      </c>
      <c r="AW415" s="13" t="s">
        <v>38</v>
      </c>
      <c r="AX415" s="13" t="s">
        <v>85</v>
      </c>
      <c r="AY415" s="235" t="s">
        <v>161</v>
      </c>
    </row>
    <row r="416" s="2" customFormat="1" ht="37.8" customHeight="1">
      <c r="A416" s="40"/>
      <c r="B416" s="41"/>
      <c r="C416" s="206" t="s">
        <v>506</v>
      </c>
      <c r="D416" s="206" t="s">
        <v>163</v>
      </c>
      <c r="E416" s="207" t="s">
        <v>1080</v>
      </c>
      <c r="F416" s="208" t="s">
        <v>1081</v>
      </c>
      <c r="G416" s="209" t="s">
        <v>929</v>
      </c>
      <c r="H416" s="210">
        <v>337.5</v>
      </c>
      <c r="I416" s="211"/>
      <c r="J416" s="212">
        <f>ROUND(I416*H416,2)</f>
        <v>0</v>
      </c>
      <c r="K416" s="208" t="s">
        <v>167</v>
      </c>
      <c r="L416" s="46"/>
      <c r="M416" s="213" t="s">
        <v>21</v>
      </c>
      <c r="N416" s="214" t="s">
        <v>48</v>
      </c>
      <c r="O416" s="86"/>
      <c r="P416" s="215">
        <f>O416*H416</f>
        <v>0</v>
      </c>
      <c r="Q416" s="215">
        <v>1.8480000000000001</v>
      </c>
      <c r="R416" s="215">
        <f>Q416*H416</f>
        <v>623.70000000000005</v>
      </c>
      <c r="S416" s="215">
        <v>0</v>
      </c>
      <c r="T416" s="216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7" t="s">
        <v>168</v>
      </c>
      <c r="AT416" s="217" t="s">
        <v>163</v>
      </c>
      <c r="AU416" s="217" t="s">
        <v>87</v>
      </c>
      <c r="AY416" s="19" t="s">
        <v>161</v>
      </c>
      <c r="BE416" s="218">
        <f>IF(N416="základní",J416,0)</f>
        <v>0</v>
      </c>
      <c r="BF416" s="218">
        <f>IF(N416="snížená",J416,0)</f>
        <v>0</v>
      </c>
      <c r="BG416" s="218">
        <f>IF(N416="zákl. přenesená",J416,0)</f>
        <v>0</v>
      </c>
      <c r="BH416" s="218">
        <f>IF(N416="sníž. přenesená",J416,0)</f>
        <v>0</v>
      </c>
      <c r="BI416" s="218">
        <f>IF(N416="nulová",J416,0)</f>
        <v>0</v>
      </c>
      <c r="BJ416" s="19" t="s">
        <v>85</v>
      </c>
      <c r="BK416" s="218">
        <f>ROUND(I416*H416,2)</f>
        <v>0</v>
      </c>
      <c r="BL416" s="19" t="s">
        <v>168</v>
      </c>
      <c r="BM416" s="217" t="s">
        <v>1673</v>
      </c>
    </row>
    <row r="417" s="2" customFormat="1">
      <c r="A417" s="40"/>
      <c r="B417" s="41"/>
      <c r="C417" s="42"/>
      <c r="D417" s="219" t="s">
        <v>170</v>
      </c>
      <c r="E417" s="42"/>
      <c r="F417" s="220" t="s">
        <v>1083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170</v>
      </c>
      <c r="AU417" s="19" t="s">
        <v>87</v>
      </c>
    </row>
    <row r="418" s="13" customFormat="1">
      <c r="A418" s="13"/>
      <c r="B418" s="224"/>
      <c r="C418" s="225"/>
      <c r="D418" s="226" t="s">
        <v>172</v>
      </c>
      <c r="E418" s="227" t="s">
        <v>21</v>
      </c>
      <c r="F418" s="228" t="s">
        <v>1674</v>
      </c>
      <c r="G418" s="225"/>
      <c r="H418" s="229">
        <v>337.5</v>
      </c>
      <c r="I418" s="230"/>
      <c r="J418" s="225"/>
      <c r="K418" s="225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172</v>
      </c>
      <c r="AU418" s="235" t="s">
        <v>87</v>
      </c>
      <c r="AV418" s="13" t="s">
        <v>87</v>
      </c>
      <c r="AW418" s="13" t="s">
        <v>38</v>
      </c>
      <c r="AX418" s="13" t="s">
        <v>85</v>
      </c>
      <c r="AY418" s="235" t="s">
        <v>161</v>
      </c>
    </row>
    <row r="419" s="2" customFormat="1" ht="33" customHeight="1">
      <c r="A419" s="40"/>
      <c r="B419" s="41"/>
      <c r="C419" s="206" t="s">
        <v>512</v>
      </c>
      <c r="D419" s="206" t="s">
        <v>163</v>
      </c>
      <c r="E419" s="207" t="s">
        <v>1085</v>
      </c>
      <c r="F419" s="208" t="s">
        <v>1086</v>
      </c>
      <c r="G419" s="209" t="s">
        <v>929</v>
      </c>
      <c r="H419" s="210">
        <v>217.25999999999999</v>
      </c>
      <c r="I419" s="211"/>
      <c r="J419" s="212">
        <f>ROUND(I419*H419,2)</f>
        <v>0</v>
      </c>
      <c r="K419" s="208" t="s">
        <v>167</v>
      </c>
      <c r="L419" s="46"/>
      <c r="M419" s="213" t="s">
        <v>21</v>
      </c>
      <c r="N419" s="214" t="s">
        <v>48</v>
      </c>
      <c r="O419" s="86"/>
      <c r="P419" s="215">
        <f>O419*H419</f>
        <v>0</v>
      </c>
      <c r="Q419" s="215">
        <v>1.54</v>
      </c>
      <c r="R419" s="215">
        <f>Q419*H419</f>
        <v>334.5804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168</v>
      </c>
      <c r="AT419" s="217" t="s">
        <v>163</v>
      </c>
      <c r="AU419" s="217" t="s">
        <v>87</v>
      </c>
      <c r="AY419" s="19" t="s">
        <v>161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85</v>
      </c>
      <c r="BK419" s="218">
        <f>ROUND(I419*H419,2)</f>
        <v>0</v>
      </c>
      <c r="BL419" s="19" t="s">
        <v>168</v>
      </c>
      <c r="BM419" s="217" t="s">
        <v>1675</v>
      </c>
    </row>
    <row r="420" s="2" customFormat="1">
      <c r="A420" s="40"/>
      <c r="B420" s="41"/>
      <c r="C420" s="42"/>
      <c r="D420" s="219" t="s">
        <v>170</v>
      </c>
      <c r="E420" s="42"/>
      <c r="F420" s="220" t="s">
        <v>1088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170</v>
      </c>
      <c r="AU420" s="19" t="s">
        <v>87</v>
      </c>
    </row>
    <row r="421" s="13" customFormat="1">
      <c r="A421" s="13"/>
      <c r="B421" s="224"/>
      <c r="C421" s="225"/>
      <c r="D421" s="226" t="s">
        <v>172</v>
      </c>
      <c r="E421" s="227" t="s">
        <v>21</v>
      </c>
      <c r="F421" s="228" t="s">
        <v>1676</v>
      </c>
      <c r="G421" s="225"/>
      <c r="H421" s="229">
        <v>152.63999999999999</v>
      </c>
      <c r="I421" s="230"/>
      <c r="J421" s="225"/>
      <c r="K421" s="225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172</v>
      </c>
      <c r="AU421" s="235" t="s">
        <v>87</v>
      </c>
      <c r="AV421" s="13" t="s">
        <v>87</v>
      </c>
      <c r="AW421" s="13" t="s">
        <v>38</v>
      </c>
      <c r="AX421" s="13" t="s">
        <v>77</v>
      </c>
      <c r="AY421" s="235" t="s">
        <v>161</v>
      </c>
    </row>
    <row r="422" s="13" customFormat="1">
      <c r="A422" s="13"/>
      <c r="B422" s="224"/>
      <c r="C422" s="225"/>
      <c r="D422" s="226" t="s">
        <v>172</v>
      </c>
      <c r="E422" s="227" t="s">
        <v>21</v>
      </c>
      <c r="F422" s="228" t="s">
        <v>1677</v>
      </c>
      <c r="G422" s="225"/>
      <c r="H422" s="229">
        <v>64.620000000000005</v>
      </c>
      <c r="I422" s="230"/>
      <c r="J422" s="225"/>
      <c r="K422" s="225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172</v>
      </c>
      <c r="AU422" s="235" t="s">
        <v>87</v>
      </c>
      <c r="AV422" s="13" t="s">
        <v>87</v>
      </c>
      <c r="AW422" s="13" t="s">
        <v>38</v>
      </c>
      <c r="AX422" s="13" t="s">
        <v>77</v>
      </c>
      <c r="AY422" s="235" t="s">
        <v>161</v>
      </c>
    </row>
    <row r="423" s="14" customFormat="1">
      <c r="A423" s="14"/>
      <c r="B423" s="236"/>
      <c r="C423" s="237"/>
      <c r="D423" s="226" t="s">
        <v>172</v>
      </c>
      <c r="E423" s="238" t="s">
        <v>21</v>
      </c>
      <c r="F423" s="239" t="s">
        <v>175</v>
      </c>
      <c r="G423" s="237"/>
      <c r="H423" s="240">
        <v>217.25999999999999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6" t="s">
        <v>172</v>
      </c>
      <c r="AU423" s="246" t="s">
        <v>87</v>
      </c>
      <c r="AV423" s="14" t="s">
        <v>168</v>
      </c>
      <c r="AW423" s="14" t="s">
        <v>38</v>
      </c>
      <c r="AX423" s="14" t="s">
        <v>85</v>
      </c>
      <c r="AY423" s="246" t="s">
        <v>161</v>
      </c>
    </row>
    <row r="424" s="2" customFormat="1" ht="24.15" customHeight="1">
      <c r="A424" s="40"/>
      <c r="B424" s="41"/>
      <c r="C424" s="206" t="s">
        <v>519</v>
      </c>
      <c r="D424" s="206" t="s">
        <v>163</v>
      </c>
      <c r="E424" s="207" t="s">
        <v>1678</v>
      </c>
      <c r="F424" s="208" t="s">
        <v>1679</v>
      </c>
      <c r="G424" s="209" t="s">
        <v>929</v>
      </c>
      <c r="H424" s="210">
        <v>135.762</v>
      </c>
      <c r="I424" s="211"/>
      <c r="J424" s="212">
        <f>ROUND(I424*H424,2)</f>
        <v>0</v>
      </c>
      <c r="K424" s="208" t="s">
        <v>167</v>
      </c>
      <c r="L424" s="46"/>
      <c r="M424" s="213" t="s">
        <v>21</v>
      </c>
      <c r="N424" s="214" t="s">
        <v>48</v>
      </c>
      <c r="O424" s="86"/>
      <c r="P424" s="215">
        <f>O424*H424</f>
        <v>0</v>
      </c>
      <c r="Q424" s="215">
        <v>2.4142999999999999</v>
      </c>
      <c r="R424" s="215">
        <f>Q424*H424</f>
        <v>327.77019659999996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168</v>
      </c>
      <c r="AT424" s="217" t="s">
        <v>163</v>
      </c>
      <c r="AU424" s="217" t="s">
        <v>87</v>
      </c>
      <c r="AY424" s="19" t="s">
        <v>161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85</v>
      </c>
      <c r="BK424" s="218">
        <f>ROUND(I424*H424,2)</f>
        <v>0</v>
      </c>
      <c r="BL424" s="19" t="s">
        <v>168</v>
      </c>
      <c r="BM424" s="217" t="s">
        <v>1680</v>
      </c>
    </row>
    <row r="425" s="2" customFormat="1">
      <c r="A425" s="40"/>
      <c r="B425" s="41"/>
      <c r="C425" s="42"/>
      <c r="D425" s="219" t="s">
        <v>170</v>
      </c>
      <c r="E425" s="42"/>
      <c r="F425" s="220" t="s">
        <v>1681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170</v>
      </c>
      <c r="AU425" s="19" t="s">
        <v>87</v>
      </c>
    </row>
    <row r="426" s="13" customFormat="1">
      <c r="A426" s="13"/>
      <c r="B426" s="224"/>
      <c r="C426" s="225"/>
      <c r="D426" s="226" t="s">
        <v>172</v>
      </c>
      <c r="E426" s="227" t="s">
        <v>21</v>
      </c>
      <c r="F426" s="228" t="s">
        <v>1682</v>
      </c>
      <c r="G426" s="225"/>
      <c r="H426" s="229">
        <v>135.762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172</v>
      </c>
      <c r="AU426" s="235" t="s">
        <v>87</v>
      </c>
      <c r="AV426" s="13" t="s">
        <v>87</v>
      </c>
      <c r="AW426" s="13" t="s">
        <v>38</v>
      </c>
      <c r="AX426" s="13" t="s">
        <v>85</v>
      </c>
      <c r="AY426" s="235" t="s">
        <v>161</v>
      </c>
    </row>
    <row r="427" s="2" customFormat="1" ht="16.5" customHeight="1">
      <c r="A427" s="40"/>
      <c r="B427" s="41"/>
      <c r="C427" s="206" t="s">
        <v>525</v>
      </c>
      <c r="D427" s="206" t="s">
        <v>163</v>
      </c>
      <c r="E427" s="207" t="s">
        <v>1683</v>
      </c>
      <c r="F427" s="208" t="s">
        <v>1684</v>
      </c>
      <c r="G427" s="209" t="s">
        <v>186</v>
      </c>
      <c r="H427" s="210">
        <v>271.524</v>
      </c>
      <c r="I427" s="211"/>
      <c r="J427" s="212">
        <f>ROUND(I427*H427,2)</f>
        <v>0</v>
      </c>
      <c r="K427" s="208" t="s">
        <v>167</v>
      </c>
      <c r="L427" s="46"/>
      <c r="M427" s="213" t="s">
        <v>21</v>
      </c>
      <c r="N427" s="214" t="s">
        <v>48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168</v>
      </c>
      <c r="AT427" s="217" t="s">
        <v>163</v>
      </c>
      <c r="AU427" s="217" t="s">
        <v>87</v>
      </c>
      <c r="AY427" s="19" t="s">
        <v>161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85</v>
      </c>
      <c r="BK427" s="218">
        <f>ROUND(I427*H427,2)</f>
        <v>0</v>
      </c>
      <c r="BL427" s="19" t="s">
        <v>168</v>
      </c>
      <c r="BM427" s="217" t="s">
        <v>1685</v>
      </c>
    </row>
    <row r="428" s="2" customFormat="1">
      <c r="A428" s="40"/>
      <c r="B428" s="41"/>
      <c r="C428" s="42"/>
      <c r="D428" s="219" t="s">
        <v>170</v>
      </c>
      <c r="E428" s="42"/>
      <c r="F428" s="220" t="s">
        <v>1686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170</v>
      </c>
      <c r="AU428" s="19" t="s">
        <v>87</v>
      </c>
    </row>
    <row r="429" s="13" customFormat="1">
      <c r="A429" s="13"/>
      <c r="B429" s="224"/>
      <c r="C429" s="225"/>
      <c r="D429" s="226" t="s">
        <v>172</v>
      </c>
      <c r="E429" s="227" t="s">
        <v>21</v>
      </c>
      <c r="F429" s="228" t="s">
        <v>1687</v>
      </c>
      <c r="G429" s="225"/>
      <c r="H429" s="229">
        <v>271.524</v>
      </c>
      <c r="I429" s="230"/>
      <c r="J429" s="225"/>
      <c r="K429" s="225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172</v>
      </c>
      <c r="AU429" s="235" t="s">
        <v>87</v>
      </c>
      <c r="AV429" s="13" t="s">
        <v>87</v>
      </c>
      <c r="AW429" s="13" t="s">
        <v>38</v>
      </c>
      <c r="AX429" s="13" t="s">
        <v>85</v>
      </c>
      <c r="AY429" s="235" t="s">
        <v>161</v>
      </c>
    </row>
    <row r="430" s="2" customFormat="1" ht="16.5" customHeight="1">
      <c r="A430" s="40"/>
      <c r="B430" s="41"/>
      <c r="C430" s="206" t="s">
        <v>529</v>
      </c>
      <c r="D430" s="206" t="s">
        <v>163</v>
      </c>
      <c r="E430" s="207" t="s">
        <v>1688</v>
      </c>
      <c r="F430" s="208" t="s">
        <v>1689</v>
      </c>
      <c r="G430" s="209" t="s">
        <v>929</v>
      </c>
      <c r="H430" s="210">
        <v>12.924</v>
      </c>
      <c r="I430" s="211"/>
      <c r="J430" s="212">
        <f>ROUND(I430*H430,2)</f>
        <v>0</v>
      </c>
      <c r="K430" s="208" t="s">
        <v>167</v>
      </c>
      <c r="L430" s="46"/>
      <c r="M430" s="213" t="s">
        <v>21</v>
      </c>
      <c r="N430" s="214" t="s">
        <v>48</v>
      </c>
      <c r="O430" s="86"/>
      <c r="P430" s="215">
        <f>O430*H430</f>
        <v>0</v>
      </c>
      <c r="Q430" s="215">
        <v>2.4327869999999998</v>
      </c>
      <c r="R430" s="215">
        <f>Q430*H430</f>
        <v>31.441339187999997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168</v>
      </c>
      <c r="AT430" s="217" t="s">
        <v>163</v>
      </c>
      <c r="AU430" s="217" t="s">
        <v>87</v>
      </c>
      <c r="AY430" s="19" t="s">
        <v>161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85</v>
      </c>
      <c r="BK430" s="218">
        <f>ROUND(I430*H430,2)</f>
        <v>0</v>
      </c>
      <c r="BL430" s="19" t="s">
        <v>168</v>
      </c>
      <c r="BM430" s="217" t="s">
        <v>1690</v>
      </c>
    </row>
    <row r="431" s="2" customFormat="1">
      <c r="A431" s="40"/>
      <c r="B431" s="41"/>
      <c r="C431" s="42"/>
      <c r="D431" s="219" t="s">
        <v>170</v>
      </c>
      <c r="E431" s="42"/>
      <c r="F431" s="220" t="s">
        <v>1691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170</v>
      </c>
      <c r="AU431" s="19" t="s">
        <v>87</v>
      </c>
    </row>
    <row r="432" s="13" customFormat="1">
      <c r="A432" s="13"/>
      <c r="B432" s="224"/>
      <c r="C432" s="225"/>
      <c r="D432" s="226" t="s">
        <v>172</v>
      </c>
      <c r="E432" s="227" t="s">
        <v>21</v>
      </c>
      <c r="F432" s="228" t="s">
        <v>1692</v>
      </c>
      <c r="G432" s="225"/>
      <c r="H432" s="229">
        <v>12.924</v>
      </c>
      <c r="I432" s="230"/>
      <c r="J432" s="225"/>
      <c r="K432" s="225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172</v>
      </c>
      <c r="AU432" s="235" t="s">
        <v>87</v>
      </c>
      <c r="AV432" s="13" t="s">
        <v>87</v>
      </c>
      <c r="AW432" s="13" t="s">
        <v>38</v>
      </c>
      <c r="AX432" s="13" t="s">
        <v>85</v>
      </c>
      <c r="AY432" s="235" t="s">
        <v>161</v>
      </c>
    </row>
    <row r="433" s="2" customFormat="1" ht="21.75" customHeight="1">
      <c r="A433" s="40"/>
      <c r="B433" s="41"/>
      <c r="C433" s="206" t="s">
        <v>534</v>
      </c>
      <c r="D433" s="206" t="s">
        <v>163</v>
      </c>
      <c r="E433" s="207" t="s">
        <v>1693</v>
      </c>
      <c r="F433" s="208" t="s">
        <v>1694</v>
      </c>
      <c r="G433" s="209" t="s">
        <v>199</v>
      </c>
      <c r="H433" s="210">
        <v>4.2000000000000002</v>
      </c>
      <c r="I433" s="211"/>
      <c r="J433" s="212">
        <f>ROUND(I433*H433,2)</f>
        <v>0</v>
      </c>
      <c r="K433" s="208" t="s">
        <v>21</v>
      </c>
      <c r="L433" s="46"/>
      <c r="M433" s="213" t="s">
        <v>21</v>
      </c>
      <c r="N433" s="214" t="s">
        <v>48</v>
      </c>
      <c r="O433" s="86"/>
      <c r="P433" s="215">
        <f>O433*H433</f>
        <v>0</v>
      </c>
      <c r="Q433" s="215">
        <v>0.057910000000000003</v>
      </c>
      <c r="R433" s="215">
        <f>Q433*H433</f>
        <v>0.24322200000000002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168</v>
      </c>
      <c r="AT433" s="217" t="s">
        <v>163</v>
      </c>
      <c r="AU433" s="217" t="s">
        <v>87</v>
      </c>
      <c r="AY433" s="19" t="s">
        <v>161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85</v>
      </c>
      <c r="BK433" s="218">
        <f>ROUND(I433*H433,2)</f>
        <v>0</v>
      </c>
      <c r="BL433" s="19" t="s">
        <v>168</v>
      </c>
      <c r="BM433" s="217" t="s">
        <v>1695</v>
      </c>
    </row>
    <row r="434" s="13" customFormat="1">
      <c r="A434" s="13"/>
      <c r="B434" s="224"/>
      <c r="C434" s="225"/>
      <c r="D434" s="226" t="s">
        <v>172</v>
      </c>
      <c r="E434" s="227" t="s">
        <v>21</v>
      </c>
      <c r="F434" s="228" t="s">
        <v>1696</v>
      </c>
      <c r="G434" s="225"/>
      <c r="H434" s="229">
        <v>4.2000000000000002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172</v>
      </c>
      <c r="AU434" s="235" t="s">
        <v>87</v>
      </c>
      <c r="AV434" s="13" t="s">
        <v>87</v>
      </c>
      <c r="AW434" s="13" t="s">
        <v>38</v>
      </c>
      <c r="AX434" s="13" t="s">
        <v>85</v>
      </c>
      <c r="AY434" s="235" t="s">
        <v>161</v>
      </c>
    </row>
    <row r="435" s="2" customFormat="1" ht="37.8" customHeight="1">
      <c r="A435" s="40"/>
      <c r="B435" s="41"/>
      <c r="C435" s="206" t="s">
        <v>541</v>
      </c>
      <c r="D435" s="206" t="s">
        <v>163</v>
      </c>
      <c r="E435" s="207" t="s">
        <v>1697</v>
      </c>
      <c r="F435" s="208" t="s">
        <v>1698</v>
      </c>
      <c r="G435" s="209" t="s">
        <v>929</v>
      </c>
      <c r="H435" s="210">
        <v>677.42999999999995</v>
      </c>
      <c r="I435" s="211"/>
      <c r="J435" s="212">
        <f>ROUND(I435*H435,2)</f>
        <v>0</v>
      </c>
      <c r="K435" s="208" t="s">
        <v>21</v>
      </c>
      <c r="L435" s="46"/>
      <c r="M435" s="213" t="s">
        <v>21</v>
      </c>
      <c r="N435" s="214" t="s">
        <v>48</v>
      </c>
      <c r="O435" s="86"/>
      <c r="P435" s="215">
        <f>O435*H435</f>
        <v>0</v>
      </c>
      <c r="Q435" s="215">
        <v>0</v>
      </c>
      <c r="R435" s="215">
        <f>Q435*H435</f>
        <v>0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168</v>
      </c>
      <c r="AT435" s="217" t="s">
        <v>163</v>
      </c>
      <c r="AU435" s="217" t="s">
        <v>87</v>
      </c>
      <c r="AY435" s="19" t="s">
        <v>161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85</v>
      </c>
      <c r="BK435" s="218">
        <f>ROUND(I435*H435,2)</f>
        <v>0</v>
      </c>
      <c r="BL435" s="19" t="s">
        <v>168</v>
      </c>
      <c r="BM435" s="217" t="s">
        <v>1699</v>
      </c>
    </row>
    <row r="436" s="2" customFormat="1">
      <c r="A436" s="40"/>
      <c r="B436" s="41"/>
      <c r="C436" s="42"/>
      <c r="D436" s="226" t="s">
        <v>181</v>
      </c>
      <c r="E436" s="42"/>
      <c r="F436" s="257" t="s">
        <v>1700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181</v>
      </c>
      <c r="AU436" s="19" t="s">
        <v>87</v>
      </c>
    </row>
    <row r="437" s="13" customFormat="1">
      <c r="A437" s="13"/>
      <c r="B437" s="224"/>
      <c r="C437" s="225"/>
      <c r="D437" s="226" t="s">
        <v>172</v>
      </c>
      <c r="E437" s="227" t="s">
        <v>21</v>
      </c>
      <c r="F437" s="228" t="s">
        <v>1391</v>
      </c>
      <c r="G437" s="225"/>
      <c r="H437" s="229">
        <v>742.04999999999995</v>
      </c>
      <c r="I437" s="230"/>
      <c r="J437" s="225"/>
      <c r="K437" s="225"/>
      <c r="L437" s="231"/>
      <c r="M437" s="232"/>
      <c r="N437" s="233"/>
      <c r="O437" s="233"/>
      <c r="P437" s="233"/>
      <c r="Q437" s="233"/>
      <c r="R437" s="233"/>
      <c r="S437" s="233"/>
      <c r="T437" s="23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5" t="s">
        <v>172</v>
      </c>
      <c r="AU437" s="235" t="s">
        <v>87</v>
      </c>
      <c r="AV437" s="13" t="s">
        <v>87</v>
      </c>
      <c r="AW437" s="13" t="s">
        <v>38</v>
      </c>
      <c r="AX437" s="13" t="s">
        <v>77</v>
      </c>
      <c r="AY437" s="235" t="s">
        <v>161</v>
      </c>
    </row>
    <row r="438" s="13" customFormat="1">
      <c r="A438" s="13"/>
      <c r="B438" s="224"/>
      <c r="C438" s="225"/>
      <c r="D438" s="226" t="s">
        <v>172</v>
      </c>
      <c r="E438" s="227" t="s">
        <v>21</v>
      </c>
      <c r="F438" s="228" t="s">
        <v>1701</v>
      </c>
      <c r="G438" s="225"/>
      <c r="H438" s="229">
        <v>-64.620000000000005</v>
      </c>
      <c r="I438" s="230"/>
      <c r="J438" s="225"/>
      <c r="K438" s="225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172</v>
      </c>
      <c r="AU438" s="235" t="s">
        <v>87</v>
      </c>
      <c r="AV438" s="13" t="s">
        <v>87</v>
      </c>
      <c r="AW438" s="13" t="s">
        <v>38</v>
      </c>
      <c r="AX438" s="13" t="s">
        <v>77</v>
      </c>
      <c r="AY438" s="235" t="s">
        <v>161</v>
      </c>
    </row>
    <row r="439" s="14" customFormat="1">
      <c r="A439" s="14"/>
      <c r="B439" s="236"/>
      <c r="C439" s="237"/>
      <c r="D439" s="226" t="s">
        <v>172</v>
      </c>
      <c r="E439" s="238" t="s">
        <v>21</v>
      </c>
      <c r="F439" s="239" t="s">
        <v>175</v>
      </c>
      <c r="G439" s="237"/>
      <c r="H439" s="240">
        <v>677.42999999999995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6" t="s">
        <v>172</v>
      </c>
      <c r="AU439" s="246" t="s">
        <v>87</v>
      </c>
      <c r="AV439" s="14" t="s">
        <v>168</v>
      </c>
      <c r="AW439" s="14" t="s">
        <v>38</v>
      </c>
      <c r="AX439" s="14" t="s">
        <v>85</v>
      </c>
      <c r="AY439" s="246" t="s">
        <v>161</v>
      </c>
    </row>
    <row r="440" s="2" customFormat="1" ht="24.15" customHeight="1">
      <c r="A440" s="40"/>
      <c r="B440" s="41"/>
      <c r="C440" s="206" t="s">
        <v>546</v>
      </c>
      <c r="D440" s="206" t="s">
        <v>163</v>
      </c>
      <c r="E440" s="207" t="s">
        <v>1702</v>
      </c>
      <c r="F440" s="208" t="s">
        <v>1703</v>
      </c>
      <c r="G440" s="209" t="s">
        <v>186</v>
      </c>
      <c r="H440" s="210">
        <v>133</v>
      </c>
      <c r="I440" s="211"/>
      <c r="J440" s="212">
        <f>ROUND(I440*H440,2)</f>
        <v>0</v>
      </c>
      <c r="K440" s="208" t="s">
        <v>167</v>
      </c>
      <c r="L440" s="46"/>
      <c r="M440" s="213" t="s">
        <v>21</v>
      </c>
      <c r="N440" s="214" t="s">
        <v>48</v>
      </c>
      <c r="O440" s="86"/>
      <c r="P440" s="215">
        <f>O440*H440</f>
        <v>0</v>
      </c>
      <c r="Q440" s="215">
        <v>0.43340000000000001</v>
      </c>
      <c r="R440" s="215">
        <f>Q440*H440</f>
        <v>57.642200000000003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168</v>
      </c>
      <c r="AT440" s="217" t="s">
        <v>163</v>
      </c>
      <c r="AU440" s="217" t="s">
        <v>87</v>
      </c>
      <c r="AY440" s="19" t="s">
        <v>161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85</v>
      </c>
      <c r="BK440" s="218">
        <f>ROUND(I440*H440,2)</f>
        <v>0</v>
      </c>
      <c r="BL440" s="19" t="s">
        <v>168</v>
      </c>
      <c r="BM440" s="217" t="s">
        <v>1704</v>
      </c>
    </row>
    <row r="441" s="2" customFormat="1">
      <c r="A441" s="40"/>
      <c r="B441" s="41"/>
      <c r="C441" s="42"/>
      <c r="D441" s="219" t="s">
        <v>170</v>
      </c>
      <c r="E441" s="42"/>
      <c r="F441" s="220" t="s">
        <v>1705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170</v>
      </c>
      <c r="AU441" s="19" t="s">
        <v>87</v>
      </c>
    </row>
    <row r="442" s="13" customFormat="1">
      <c r="A442" s="13"/>
      <c r="B442" s="224"/>
      <c r="C442" s="225"/>
      <c r="D442" s="226" t="s">
        <v>172</v>
      </c>
      <c r="E442" s="227" t="s">
        <v>21</v>
      </c>
      <c r="F442" s="228" t="s">
        <v>1706</v>
      </c>
      <c r="G442" s="225"/>
      <c r="H442" s="229">
        <v>133</v>
      </c>
      <c r="I442" s="230"/>
      <c r="J442" s="225"/>
      <c r="K442" s="225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172</v>
      </c>
      <c r="AU442" s="235" t="s">
        <v>87</v>
      </c>
      <c r="AV442" s="13" t="s">
        <v>87</v>
      </c>
      <c r="AW442" s="13" t="s">
        <v>38</v>
      </c>
      <c r="AX442" s="13" t="s">
        <v>85</v>
      </c>
      <c r="AY442" s="235" t="s">
        <v>161</v>
      </c>
    </row>
    <row r="443" s="12" customFormat="1" ht="22.8" customHeight="1">
      <c r="A443" s="12"/>
      <c r="B443" s="190"/>
      <c r="C443" s="191"/>
      <c r="D443" s="192" t="s">
        <v>76</v>
      </c>
      <c r="E443" s="204" t="s">
        <v>216</v>
      </c>
      <c r="F443" s="204" t="s">
        <v>1707</v>
      </c>
      <c r="G443" s="191"/>
      <c r="H443" s="191"/>
      <c r="I443" s="194"/>
      <c r="J443" s="205">
        <f>BK443</f>
        <v>0</v>
      </c>
      <c r="K443" s="191"/>
      <c r="L443" s="196"/>
      <c r="M443" s="197"/>
      <c r="N443" s="198"/>
      <c r="O443" s="198"/>
      <c r="P443" s="199">
        <f>SUM(P444:P447)</f>
        <v>0</v>
      </c>
      <c r="Q443" s="198"/>
      <c r="R443" s="199">
        <f>SUM(R444:R447)</f>
        <v>0</v>
      </c>
      <c r="S443" s="198"/>
      <c r="T443" s="200">
        <f>SUM(T444:T447)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01" t="s">
        <v>85</v>
      </c>
      <c r="AT443" s="202" t="s">
        <v>76</v>
      </c>
      <c r="AU443" s="202" t="s">
        <v>85</v>
      </c>
      <c r="AY443" s="201" t="s">
        <v>161</v>
      </c>
      <c r="BK443" s="203">
        <f>SUM(BK444:BK447)</f>
        <v>0</v>
      </c>
    </row>
    <row r="444" s="2" customFormat="1" ht="16.5" customHeight="1">
      <c r="A444" s="40"/>
      <c r="B444" s="41"/>
      <c r="C444" s="206" t="s">
        <v>552</v>
      </c>
      <c r="D444" s="206" t="s">
        <v>163</v>
      </c>
      <c r="E444" s="207" t="s">
        <v>1708</v>
      </c>
      <c r="F444" s="208" t="s">
        <v>1709</v>
      </c>
      <c r="G444" s="209" t="s">
        <v>929</v>
      </c>
      <c r="H444" s="210">
        <v>273.02600000000001</v>
      </c>
      <c r="I444" s="211"/>
      <c r="J444" s="212">
        <f>ROUND(I444*H444,2)</f>
        <v>0</v>
      </c>
      <c r="K444" s="208" t="s">
        <v>21</v>
      </c>
      <c r="L444" s="46"/>
      <c r="M444" s="213" t="s">
        <v>21</v>
      </c>
      <c r="N444" s="214" t="s">
        <v>48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168</v>
      </c>
      <c r="AT444" s="217" t="s">
        <v>163</v>
      </c>
      <c r="AU444" s="217" t="s">
        <v>87</v>
      </c>
      <c r="AY444" s="19" t="s">
        <v>161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85</v>
      </c>
      <c r="BK444" s="218">
        <f>ROUND(I444*H444,2)</f>
        <v>0</v>
      </c>
      <c r="BL444" s="19" t="s">
        <v>168</v>
      </c>
      <c r="BM444" s="217" t="s">
        <v>1710</v>
      </c>
    </row>
    <row r="445" s="13" customFormat="1">
      <c r="A445" s="13"/>
      <c r="B445" s="224"/>
      <c r="C445" s="225"/>
      <c r="D445" s="226" t="s">
        <v>172</v>
      </c>
      <c r="E445" s="227" t="s">
        <v>21</v>
      </c>
      <c r="F445" s="228" t="s">
        <v>1682</v>
      </c>
      <c r="G445" s="225"/>
      <c r="H445" s="229">
        <v>135.762</v>
      </c>
      <c r="I445" s="230"/>
      <c r="J445" s="225"/>
      <c r="K445" s="225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172</v>
      </c>
      <c r="AU445" s="235" t="s">
        <v>87</v>
      </c>
      <c r="AV445" s="13" t="s">
        <v>87</v>
      </c>
      <c r="AW445" s="13" t="s">
        <v>38</v>
      </c>
      <c r="AX445" s="13" t="s">
        <v>77</v>
      </c>
      <c r="AY445" s="235" t="s">
        <v>161</v>
      </c>
    </row>
    <row r="446" s="13" customFormat="1">
      <c r="A446" s="13"/>
      <c r="B446" s="224"/>
      <c r="C446" s="225"/>
      <c r="D446" s="226" t="s">
        <v>172</v>
      </c>
      <c r="E446" s="227" t="s">
        <v>21</v>
      </c>
      <c r="F446" s="228" t="s">
        <v>1662</v>
      </c>
      <c r="G446" s="225"/>
      <c r="H446" s="229">
        <v>137.26400000000001</v>
      </c>
      <c r="I446" s="230"/>
      <c r="J446" s="225"/>
      <c r="K446" s="225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172</v>
      </c>
      <c r="AU446" s="235" t="s">
        <v>87</v>
      </c>
      <c r="AV446" s="13" t="s">
        <v>87</v>
      </c>
      <c r="AW446" s="13" t="s">
        <v>38</v>
      </c>
      <c r="AX446" s="13" t="s">
        <v>77</v>
      </c>
      <c r="AY446" s="235" t="s">
        <v>161</v>
      </c>
    </row>
    <row r="447" s="14" customFormat="1">
      <c r="A447" s="14"/>
      <c r="B447" s="236"/>
      <c r="C447" s="237"/>
      <c r="D447" s="226" t="s">
        <v>172</v>
      </c>
      <c r="E447" s="238" t="s">
        <v>21</v>
      </c>
      <c r="F447" s="239" t="s">
        <v>175</v>
      </c>
      <c r="G447" s="237"/>
      <c r="H447" s="240">
        <v>273.02600000000001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6" t="s">
        <v>172</v>
      </c>
      <c r="AU447" s="246" t="s">
        <v>87</v>
      </c>
      <c r="AV447" s="14" t="s">
        <v>168</v>
      </c>
      <c r="AW447" s="14" t="s">
        <v>38</v>
      </c>
      <c r="AX447" s="14" t="s">
        <v>85</v>
      </c>
      <c r="AY447" s="246" t="s">
        <v>161</v>
      </c>
    </row>
    <row r="448" s="12" customFormat="1" ht="22.8" customHeight="1">
      <c r="A448" s="12"/>
      <c r="B448" s="190"/>
      <c r="C448" s="191"/>
      <c r="D448" s="192" t="s">
        <v>76</v>
      </c>
      <c r="E448" s="204" t="s">
        <v>179</v>
      </c>
      <c r="F448" s="204" t="s">
        <v>292</v>
      </c>
      <c r="G448" s="191"/>
      <c r="H448" s="191"/>
      <c r="I448" s="194"/>
      <c r="J448" s="205">
        <f>BK448</f>
        <v>0</v>
      </c>
      <c r="K448" s="191"/>
      <c r="L448" s="196"/>
      <c r="M448" s="197"/>
      <c r="N448" s="198"/>
      <c r="O448" s="198"/>
      <c r="P448" s="199">
        <f>SUM(P449:P491)</f>
        <v>0</v>
      </c>
      <c r="Q448" s="198"/>
      <c r="R448" s="199">
        <f>SUM(R449:R491)</f>
        <v>30.435803719999996</v>
      </c>
      <c r="S448" s="198"/>
      <c r="T448" s="200">
        <f>SUM(T449:T491)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1" t="s">
        <v>85</v>
      </c>
      <c r="AT448" s="202" t="s">
        <v>76</v>
      </c>
      <c r="AU448" s="202" t="s">
        <v>85</v>
      </c>
      <c r="AY448" s="201" t="s">
        <v>161</v>
      </c>
      <c r="BK448" s="203">
        <f>SUM(BK449:BK491)</f>
        <v>0</v>
      </c>
    </row>
    <row r="449" s="2" customFormat="1" ht="16.5" customHeight="1">
      <c r="A449" s="40"/>
      <c r="B449" s="41"/>
      <c r="C449" s="206" t="s">
        <v>558</v>
      </c>
      <c r="D449" s="206" t="s">
        <v>163</v>
      </c>
      <c r="E449" s="207" t="s">
        <v>1711</v>
      </c>
      <c r="F449" s="208" t="s">
        <v>1712</v>
      </c>
      <c r="G449" s="209" t="s">
        <v>232</v>
      </c>
      <c r="H449" s="210">
        <v>1</v>
      </c>
      <c r="I449" s="211"/>
      <c r="J449" s="212">
        <f>ROUND(I449*H449,2)</f>
        <v>0</v>
      </c>
      <c r="K449" s="208" t="s">
        <v>167</v>
      </c>
      <c r="L449" s="46"/>
      <c r="M449" s="213" t="s">
        <v>21</v>
      </c>
      <c r="N449" s="214" t="s">
        <v>48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168</v>
      </c>
      <c r="AT449" s="217" t="s">
        <v>163</v>
      </c>
      <c r="AU449" s="217" t="s">
        <v>87</v>
      </c>
      <c r="AY449" s="19" t="s">
        <v>161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85</v>
      </c>
      <c r="BK449" s="218">
        <f>ROUND(I449*H449,2)</f>
        <v>0</v>
      </c>
      <c r="BL449" s="19" t="s">
        <v>168</v>
      </c>
      <c r="BM449" s="217" t="s">
        <v>1713</v>
      </c>
    </row>
    <row r="450" s="2" customFormat="1">
      <c r="A450" s="40"/>
      <c r="B450" s="41"/>
      <c r="C450" s="42"/>
      <c r="D450" s="219" t="s">
        <v>170</v>
      </c>
      <c r="E450" s="42"/>
      <c r="F450" s="220" t="s">
        <v>1714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170</v>
      </c>
      <c r="AU450" s="19" t="s">
        <v>87</v>
      </c>
    </row>
    <row r="451" s="13" customFormat="1">
      <c r="A451" s="13"/>
      <c r="B451" s="224"/>
      <c r="C451" s="225"/>
      <c r="D451" s="226" t="s">
        <v>172</v>
      </c>
      <c r="E451" s="227" t="s">
        <v>21</v>
      </c>
      <c r="F451" s="228" t="s">
        <v>1715</v>
      </c>
      <c r="G451" s="225"/>
      <c r="H451" s="229">
        <v>1</v>
      </c>
      <c r="I451" s="230"/>
      <c r="J451" s="225"/>
      <c r="K451" s="225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172</v>
      </c>
      <c r="AU451" s="235" t="s">
        <v>87</v>
      </c>
      <c r="AV451" s="13" t="s">
        <v>87</v>
      </c>
      <c r="AW451" s="13" t="s">
        <v>38</v>
      </c>
      <c r="AX451" s="13" t="s">
        <v>85</v>
      </c>
      <c r="AY451" s="235" t="s">
        <v>161</v>
      </c>
    </row>
    <row r="452" s="2" customFormat="1" ht="24.15" customHeight="1">
      <c r="A452" s="40"/>
      <c r="B452" s="41"/>
      <c r="C452" s="206" t="s">
        <v>564</v>
      </c>
      <c r="D452" s="206" t="s">
        <v>163</v>
      </c>
      <c r="E452" s="207" t="s">
        <v>1716</v>
      </c>
      <c r="F452" s="208" t="s">
        <v>1717</v>
      </c>
      <c r="G452" s="209" t="s">
        <v>199</v>
      </c>
      <c r="H452" s="210">
        <v>17</v>
      </c>
      <c r="I452" s="211"/>
      <c r="J452" s="212">
        <f>ROUND(I452*H452,2)</f>
        <v>0</v>
      </c>
      <c r="K452" s="208" t="s">
        <v>200</v>
      </c>
      <c r="L452" s="46"/>
      <c r="M452" s="213" t="s">
        <v>21</v>
      </c>
      <c r="N452" s="214" t="s">
        <v>48</v>
      </c>
      <c r="O452" s="86"/>
      <c r="P452" s="215">
        <f>O452*H452</f>
        <v>0</v>
      </c>
      <c r="Q452" s="215">
        <v>0.016420000000000001</v>
      </c>
      <c r="R452" s="215">
        <f>Q452*H452</f>
        <v>0.27914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168</v>
      </c>
      <c r="AT452" s="217" t="s">
        <v>163</v>
      </c>
      <c r="AU452" s="217" t="s">
        <v>87</v>
      </c>
      <c r="AY452" s="19" t="s">
        <v>161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85</v>
      </c>
      <c r="BK452" s="218">
        <f>ROUND(I452*H452,2)</f>
        <v>0</v>
      </c>
      <c r="BL452" s="19" t="s">
        <v>168</v>
      </c>
      <c r="BM452" s="217" t="s">
        <v>1718</v>
      </c>
    </row>
    <row r="453" s="2" customFormat="1">
      <c r="A453" s="40"/>
      <c r="B453" s="41"/>
      <c r="C453" s="42"/>
      <c r="D453" s="219" t="s">
        <v>170</v>
      </c>
      <c r="E453" s="42"/>
      <c r="F453" s="220" t="s">
        <v>1719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170</v>
      </c>
      <c r="AU453" s="19" t="s">
        <v>87</v>
      </c>
    </row>
    <row r="454" s="13" customFormat="1">
      <c r="A454" s="13"/>
      <c r="B454" s="224"/>
      <c r="C454" s="225"/>
      <c r="D454" s="226" t="s">
        <v>172</v>
      </c>
      <c r="E454" s="227" t="s">
        <v>21</v>
      </c>
      <c r="F454" s="228" t="s">
        <v>1720</v>
      </c>
      <c r="G454" s="225"/>
      <c r="H454" s="229">
        <v>17</v>
      </c>
      <c r="I454" s="230"/>
      <c r="J454" s="225"/>
      <c r="K454" s="225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172</v>
      </c>
      <c r="AU454" s="235" t="s">
        <v>87</v>
      </c>
      <c r="AV454" s="13" t="s">
        <v>87</v>
      </c>
      <c r="AW454" s="13" t="s">
        <v>38</v>
      </c>
      <c r="AX454" s="13" t="s">
        <v>85</v>
      </c>
      <c r="AY454" s="235" t="s">
        <v>161</v>
      </c>
    </row>
    <row r="455" s="2" customFormat="1" ht="24.15" customHeight="1">
      <c r="A455" s="40"/>
      <c r="B455" s="41"/>
      <c r="C455" s="206" t="s">
        <v>569</v>
      </c>
      <c r="D455" s="206" t="s">
        <v>163</v>
      </c>
      <c r="E455" s="207" t="s">
        <v>1721</v>
      </c>
      <c r="F455" s="208" t="s">
        <v>1722</v>
      </c>
      <c r="G455" s="209" t="s">
        <v>232</v>
      </c>
      <c r="H455" s="210">
        <v>1</v>
      </c>
      <c r="I455" s="211"/>
      <c r="J455" s="212">
        <f>ROUND(I455*H455,2)</f>
        <v>0</v>
      </c>
      <c r="K455" s="208" t="s">
        <v>167</v>
      </c>
      <c r="L455" s="46"/>
      <c r="M455" s="213" t="s">
        <v>21</v>
      </c>
      <c r="N455" s="214" t="s">
        <v>48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168</v>
      </c>
      <c r="AT455" s="217" t="s">
        <v>163</v>
      </c>
      <c r="AU455" s="217" t="s">
        <v>87</v>
      </c>
      <c r="AY455" s="19" t="s">
        <v>161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85</v>
      </c>
      <c r="BK455" s="218">
        <f>ROUND(I455*H455,2)</f>
        <v>0</v>
      </c>
      <c r="BL455" s="19" t="s">
        <v>168</v>
      </c>
      <c r="BM455" s="217" t="s">
        <v>1723</v>
      </c>
    </row>
    <row r="456" s="2" customFormat="1">
      <c r="A456" s="40"/>
      <c r="B456" s="41"/>
      <c r="C456" s="42"/>
      <c r="D456" s="219" t="s">
        <v>170</v>
      </c>
      <c r="E456" s="42"/>
      <c r="F456" s="220" t="s">
        <v>1724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170</v>
      </c>
      <c r="AU456" s="19" t="s">
        <v>87</v>
      </c>
    </row>
    <row r="457" s="13" customFormat="1">
      <c r="A457" s="13"/>
      <c r="B457" s="224"/>
      <c r="C457" s="225"/>
      <c r="D457" s="226" t="s">
        <v>172</v>
      </c>
      <c r="E457" s="227" t="s">
        <v>21</v>
      </c>
      <c r="F457" s="228" t="s">
        <v>1725</v>
      </c>
      <c r="G457" s="225"/>
      <c r="H457" s="229">
        <v>1</v>
      </c>
      <c r="I457" s="230"/>
      <c r="J457" s="225"/>
      <c r="K457" s="225"/>
      <c r="L457" s="231"/>
      <c r="M457" s="232"/>
      <c r="N457" s="233"/>
      <c r="O457" s="233"/>
      <c r="P457" s="233"/>
      <c r="Q457" s="233"/>
      <c r="R457" s="233"/>
      <c r="S457" s="233"/>
      <c r="T457" s="23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5" t="s">
        <v>172</v>
      </c>
      <c r="AU457" s="235" t="s">
        <v>87</v>
      </c>
      <c r="AV457" s="13" t="s">
        <v>87</v>
      </c>
      <c r="AW457" s="13" t="s">
        <v>38</v>
      </c>
      <c r="AX457" s="13" t="s">
        <v>85</v>
      </c>
      <c r="AY457" s="235" t="s">
        <v>161</v>
      </c>
    </row>
    <row r="458" s="2" customFormat="1" ht="16.5" customHeight="1">
      <c r="A458" s="40"/>
      <c r="B458" s="41"/>
      <c r="C458" s="247" t="s">
        <v>577</v>
      </c>
      <c r="D458" s="247" t="s">
        <v>176</v>
      </c>
      <c r="E458" s="248" t="s">
        <v>1726</v>
      </c>
      <c r="F458" s="249" t="s">
        <v>1727</v>
      </c>
      <c r="G458" s="250" t="s">
        <v>232</v>
      </c>
      <c r="H458" s="251">
        <v>1</v>
      </c>
      <c r="I458" s="252"/>
      <c r="J458" s="253">
        <f>ROUND(I458*H458,2)</f>
        <v>0</v>
      </c>
      <c r="K458" s="249" t="s">
        <v>167</v>
      </c>
      <c r="L458" s="254"/>
      <c r="M458" s="255" t="s">
        <v>21</v>
      </c>
      <c r="N458" s="256" t="s">
        <v>48</v>
      </c>
      <c r="O458" s="86"/>
      <c r="P458" s="215">
        <f>O458*H458</f>
        <v>0</v>
      </c>
      <c r="Q458" s="215">
        <v>0.00072000000000000005</v>
      </c>
      <c r="R458" s="215">
        <f>Q458*H458</f>
        <v>0.00072000000000000005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179</v>
      </c>
      <c r="AT458" s="217" t="s">
        <v>176</v>
      </c>
      <c r="AU458" s="217" t="s">
        <v>87</v>
      </c>
      <c r="AY458" s="19" t="s">
        <v>161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85</v>
      </c>
      <c r="BK458" s="218">
        <f>ROUND(I458*H458,2)</f>
        <v>0</v>
      </c>
      <c r="BL458" s="19" t="s">
        <v>168</v>
      </c>
      <c r="BM458" s="217" t="s">
        <v>1728</v>
      </c>
    </row>
    <row r="459" s="13" customFormat="1">
      <c r="A459" s="13"/>
      <c r="B459" s="224"/>
      <c r="C459" s="225"/>
      <c r="D459" s="226" t="s">
        <v>172</v>
      </c>
      <c r="E459" s="227" t="s">
        <v>21</v>
      </c>
      <c r="F459" s="228" t="s">
        <v>1725</v>
      </c>
      <c r="G459" s="225"/>
      <c r="H459" s="229">
        <v>1</v>
      </c>
      <c r="I459" s="230"/>
      <c r="J459" s="225"/>
      <c r="K459" s="225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172</v>
      </c>
      <c r="AU459" s="235" t="s">
        <v>87</v>
      </c>
      <c r="AV459" s="13" t="s">
        <v>87</v>
      </c>
      <c r="AW459" s="13" t="s">
        <v>38</v>
      </c>
      <c r="AX459" s="13" t="s">
        <v>85</v>
      </c>
      <c r="AY459" s="235" t="s">
        <v>161</v>
      </c>
    </row>
    <row r="460" s="2" customFormat="1" ht="24.15" customHeight="1">
      <c r="A460" s="40"/>
      <c r="B460" s="41"/>
      <c r="C460" s="206" t="s">
        <v>583</v>
      </c>
      <c r="D460" s="206" t="s">
        <v>163</v>
      </c>
      <c r="E460" s="207" t="s">
        <v>323</v>
      </c>
      <c r="F460" s="208" t="s">
        <v>324</v>
      </c>
      <c r="G460" s="209" t="s">
        <v>232</v>
      </c>
      <c r="H460" s="210">
        <v>1</v>
      </c>
      <c r="I460" s="211"/>
      <c r="J460" s="212">
        <f>ROUND(I460*H460,2)</f>
        <v>0</v>
      </c>
      <c r="K460" s="208" t="s">
        <v>167</v>
      </c>
      <c r="L460" s="46"/>
      <c r="M460" s="213" t="s">
        <v>21</v>
      </c>
      <c r="N460" s="214" t="s">
        <v>48</v>
      </c>
      <c r="O460" s="86"/>
      <c r="P460" s="215">
        <f>O460*H460</f>
        <v>0</v>
      </c>
      <c r="Q460" s="215">
        <v>0.0054459599999999997</v>
      </c>
      <c r="R460" s="215">
        <f>Q460*H460</f>
        <v>0.0054459599999999997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168</v>
      </c>
      <c r="AT460" s="217" t="s">
        <v>163</v>
      </c>
      <c r="AU460" s="217" t="s">
        <v>87</v>
      </c>
      <c r="AY460" s="19" t="s">
        <v>161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85</v>
      </c>
      <c r="BK460" s="218">
        <f>ROUND(I460*H460,2)</f>
        <v>0</v>
      </c>
      <c r="BL460" s="19" t="s">
        <v>168</v>
      </c>
      <c r="BM460" s="217" t="s">
        <v>1729</v>
      </c>
    </row>
    <row r="461" s="2" customFormat="1">
      <c r="A461" s="40"/>
      <c r="B461" s="41"/>
      <c r="C461" s="42"/>
      <c r="D461" s="219" t="s">
        <v>170</v>
      </c>
      <c r="E461" s="42"/>
      <c r="F461" s="220" t="s">
        <v>326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170</v>
      </c>
      <c r="AU461" s="19" t="s">
        <v>87</v>
      </c>
    </row>
    <row r="462" s="2" customFormat="1">
      <c r="A462" s="40"/>
      <c r="B462" s="41"/>
      <c r="C462" s="42"/>
      <c r="D462" s="226" t="s">
        <v>181</v>
      </c>
      <c r="E462" s="42"/>
      <c r="F462" s="257" t="s">
        <v>1730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181</v>
      </c>
      <c r="AU462" s="19" t="s">
        <v>87</v>
      </c>
    </row>
    <row r="463" s="13" customFormat="1">
      <c r="A463" s="13"/>
      <c r="B463" s="224"/>
      <c r="C463" s="225"/>
      <c r="D463" s="226" t="s">
        <v>172</v>
      </c>
      <c r="E463" s="227" t="s">
        <v>21</v>
      </c>
      <c r="F463" s="228" t="s">
        <v>1731</v>
      </c>
      <c r="G463" s="225"/>
      <c r="H463" s="229">
        <v>1</v>
      </c>
      <c r="I463" s="230"/>
      <c r="J463" s="225"/>
      <c r="K463" s="225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172</v>
      </c>
      <c r="AU463" s="235" t="s">
        <v>87</v>
      </c>
      <c r="AV463" s="13" t="s">
        <v>87</v>
      </c>
      <c r="AW463" s="13" t="s">
        <v>38</v>
      </c>
      <c r="AX463" s="13" t="s">
        <v>85</v>
      </c>
      <c r="AY463" s="235" t="s">
        <v>161</v>
      </c>
    </row>
    <row r="464" s="2" customFormat="1" ht="16.5" customHeight="1">
      <c r="A464" s="40"/>
      <c r="B464" s="41"/>
      <c r="C464" s="247" t="s">
        <v>588</v>
      </c>
      <c r="D464" s="247" t="s">
        <v>176</v>
      </c>
      <c r="E464" s="248" t="s">
        <v>1732</v>
      </c>
      <c r="F464" s="249" t="s">
        <v>1733</v>
      </c>
      <c r="G464" s="250" t="s">
        <v>232</v>
      </c>
      <c r="H464" s="251">
        <v>1</v>
      </c>
      <c r="I464" s="252"/>
      <c r="J464" s="253">
        <f>ROUND(I464*H464,2)</f>
        <v>0</v>
      </c>
      <c r="K464" s="249" t="s">
        <v>167</v>
      </c>
      <c r="L464" s="254"/>
      <c r="M464" s="255" t="s">
        <v>21</v>
      </c>
      <c r="N464" s="256" t="s">
        <v>48</v>
      </c>
      <c r="O464" s="86"/>
      <c r="P464" s="215">
        <f>O464*H464</f>
        <v>0</v>
      </c>
      <c r="Q464" s="215">
        <v>0.021999999999999999</v>
      </c>
      <c r="R464" s="215">
        <f>Q464*H464</f>
        <v>0.021999999999999999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179</v>
      </c>
      <c r="AT464" s="217" t="s">
        <v>176</v>
      </c>
      <c r="AU464" s="217" t="s">
        <v>87</v>
      </c>
      <c r="AY464" s="19" t="s">
        <v>161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85</v>
      </c>
      <c r="BK464" s="218">
        <f>ROUND(I464*H464,2)</f>
        <v>0</v>
      </c>
      <c r="BL464" s="19" t="s">
        <v>168</v>
      </c>
      <c r="BM464" s="217" t="s">
        <v>1734</v>
      </c>
    </row>
    <row r="465" s="2" customFormat="1" ht="24.15" customHeight="1">
      <c r="A465" s="40"/>
      <c r="B465" s="41"/>
      <c r="C465" s="206" t="s">
        <v>594</v>
      </c>
      <c r="D465" s="206" t="s">
        <v>163</v>
      </c>
      <c r="E465" s="207" t="s">
        <v>1735</v>
      </c>
      <c r="F465" s="208" t="s">
        <v>1736</v>
      </c>
      <c r="G465" s="209" t="s">
        <v>232</v>
      </c>
      <c r="H465" s="210">
        <v>1</v>
      </c>
      <c r="I465" s="211"/>
      <c r="J465" s="212">
        <f>ROUND(I465*H465,2)</f>
        <v>0</v>
      </c>
      <c r="K465" s="208" t="s">
        <v>167</v>
      </c>
      <c r="L465" s="46"/>
      <c r="M465" s="213" t="s">
        <v>21</v>
      </c>
      <c r="N465" s="214" t="s">
        <v>48</v>
      </c>
      <c r="O465" s="86"/>
      <c r="P465" s="215">
        <f>O465*H465</f>
        <v>0</v>
      </c>
      <c r="Q465" s="215">
        <v>0.058034299999999997</v>
      </c>
      <c r="R465" s="215">
        <f>Q465*H465</f>
        <v>0.058034299999999997</v>
      </c>
      <c r="S465" s="215">
        <v>0</v>
      </c>
      <c r="T465" s="216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168</v>
      </c>
      <c r="AT465" s="217" t="s">
        <v>163</v>
      </c>
      <c r="AU465" s="217" t="s">
        <v>87</v>
      </c>
      <c r="AY465" s="19" t="s">
        <v>161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85</v>
      </c>
      <c r="BK465" s="218">
        <f>ROUND(I465*H465,2)</f>
        <v>0</v>
      </c>
      <c r="BL465" s="19" t="s">
        <v>168</v>
      </c>
      <c r="BM465" s="217" t="s">
        <v>1737</v>
      </c>
    </row>
    <row r="466" s="2" customFormat="1">
      <c r="A466" s="40"/>
      <c r="B466" s="41"/>
      <c r="C466" s="42"/>
      <c r="D466" s="219" t="s">
        <v>170</v>
      </c>
      <c r="E466" s="42"/>
      <c r="F466" s="220" t="s">
        <v>1738</v>
      </c>
      <c r="G466" s="42"/>
      <c r="H466" s="42"/>
      <c r="I466" s="221"/>
      <c r="J466" s="42"/>
      <c r="K466" s="42"/>
      <c r="L466" s="46"/>
      <c r="M466" s="222"/>
      <c r="N466" s="223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170</v>
      </c>
      <c r="AU466" s="19" t="s">
        <v>87</v>
      </c>
    </row>
    <row r="467" s="13" customFormat="1">
      <c r="A467" s="13"/>
      <c r="B467" s="224"/>
      <c r="C467" s="225"/>
      <c r="D467" s="226" t="s">
        <v>172</v>
      </c>
      <c r="E467" s="227" t="s">
        <v>21</v>
      </c>
      <c r="F467" s="228" t="s">
        <v>1739</v>
      </c>
      <c r="G467" s="225"/>
      <c r="H467" s="229">
        <v>1</v>
      </c>
      <c r="I467" s="230"/>
      <c r="J467" s="225"/>
      <c r="K467" s="225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172</v>
      </c>
      <c r="AU467" s="235" t="s">
        <v>87</v>
      </c>
      <c r="AV467" s="13" t="s">
        <v>87</v>
      </c>
      <c r="AW467" s="13" t="s">
        <v>38</v>
      </c>
      <c r="AX467" s="13" t="s">
        <v>85</v>
      </c>
      <c r="AY467" s="235" t="s">
        <v>161</v>
      </c>
    </row>
    <row r="468" s="2" customFormat="1" ht="24.15" customHeight="1">
      <c r="A468" s="40"/>
      <c r="B468" s="41"/>
      <c r="C468" s="206" t="s">
        <v>902</v>
      </c>
      <c r="D468" s="206" t="s">
        <v>163</v>
      </c>
      <c r="E468" s="207" t="s">
        <v>1740</v>
      </c>
      <c r="F468" s="208" t="s">
        <v>1741</v>
      </c>
      <c r="G468" s="209" t="s">
        <v>232</v>
      </c>
      <c r="H468" s="210">
        <v>1</v>
      </c>
      <c r="I468" s="211"/>
      <c r="J468" s="212">
        <f>ROUND(I468*H468,2)</f>
        <v>0</v>
      </c>
      <c r="K468" s="208" t="s">
        <v>167</v>
      </c>
      <c r="L468" s="46"/>
      <c r="M468" s="213" t="s">
        <v>21</v>
      </c>
      <c r="N468" s="214" t="s">
        <v>48</v>
      </c>
      <c r="O468" s="86"/>
      <c r="P468" s="215">
        <f>O468*H468</f>
        <v>0</v>
      </c>
      <c r="Q468" s="215">
        <v>0.0113568</v>
      </c>
      <c r="R468" s="215">
        <f>Q468*H468</f>
        <v>0.0113568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168</v>
      </c>
      <c r="AT468" s="217" t="s">
        <v>163</v>
      </c>
      <c r="AU468" s="217" t="s">
        <v>87</v>
      </c>
      <c r="AY468" s="19" t="s">
        <v>161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85</v>
      </c>
      <c r="BK468" s="218">
        <f>ROUND(I468*H468,2)</f>
        <v>0</v>
      </c>
      <c r="BL468" s="19" t="s">
        <v>168</v>
      </c>
      <c r="BM468" s="217" t="s">
        <v>1742</v>
      </c>
    </row>
    <row r="469" s="2" customFormat="1">
      <c r="A469" s="40"/>
      <c r="B469" s="41"/>
      <c r="C469" s="42"/>
      <c r="D469" s="219" t="s">
        <v>170</v>
      </c>
      <c r="E469" s="42"/>
      <c r="F469" s="220" t="s">
        <v>1743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170</v>
      </c>
      <c r="AU469" s="19" t="s">
        <v>87</v>
      </c>
    </row>
    <row r="470" s="13" customFormat="1">
      <c r="A470" s="13"/>
      <c r="B470" s="224"/>
      <c r="C470" s="225"/>
      <c r="D470" s="226" t="s">
        <v>172</v>
      </c>
      <c r="E470" s="227" t="s">
        <v>21</v>
      </c>
      <c r="F470" s="228" t="s">
        <v>1739</v>
      </c>
      <c r="G470" s="225"/>
      <c r="H470" s="229">
        <v>1</v>
      </c>
      <c r="I470" s="230"/>
      <c r="J470" s="225"/>
      <c r="K470" s="225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172</v>
      </c>
      <c r="AU470" s="235" t="s">
        <v>87</v>
      </c>
      <c r="AV470" s="13" t="s">
        <v>87</v>
      </c>
      <c r="AW470" s="13" t="s">
        <v>38</v>
      </c>
      <c r="AX470" s="13" t="s">
        <v>85</v>
      </c>
      <c r="AY470" s="235" t="s">
        <v>161</v>
      </c>
    </row>
    <row r="471" s="2" customFormat="1" ht="24.15" customHeight="1">
      <c r="A471" s="40"/>
      <c r="B471" s="41"/>
      <c r="C471" s="206" t="s">
        <v>906</v>
      </c>
      <c r="D471" s="206" t="s">
        <v>163</v>
      </c>
      <c r="E471" s="207" t="s">
        <v>1744</v>
      </c>
      <c r="F471" s="208" t="s">
        <v>1745</v>
      </c>
      <c r="G471" s="209" t="s">
        <v>232</v>
      </c>
      <c r="H471" s="210">
        <v>1</v>
      </c>
      <c r="I471" s="211"/>
      <c r="J471" s="212">
        <f>ROUND(I471*H471,2)</f>
        <v>0</v>
      </c>
      <c r="K471" s="208" t="s">
        <v>167</v>
      </c>
      <c r="L471" s="46"/>
      <c r="M471" s="213" t="s">
        <v>21</v>
      </c>
      <c r="N471" s="214" t="s">
        <v>48</v>
      </c>
      <c r="O471" s="86"/>
      <c r="P471" s="215">
        <f>O471*H471</f>
        <v>0</v>
      </c>
      <c r="Q471" s="215">
        <v>0.0020301</v>
      </c>
      <c r="R471" s="215">
        <f>Q471*H471</f>
        <v>0.0020301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168</v>
      </c>
      <c r="AT471" s="217" t="s">
        <v>163</v>
      </c>
      <c r="AU471" s="217" t="s">
        <v>87</v>
      </c>
      <c r="AY471" s="19" t="s">
        <v>161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85</v>
      </c>
      <c r="BK471" s="218">
        <f>ROUND(I471*H471,2)</f>
        <v>0</v>
      </c>
      <c r="BL471" s="19" t="s">
        <v>168</v>
      </c>
      <c r="BM471" s="217" t="s">
        <v>1746</v>
      </c>
    </row>
    <row r="472" s="2" customFormat="1">
      <c r="A472" s="40"/>
      <c r="B472" s="41"/>
      <c r="C472" s="42"/>
      <c r="D472" s="219" t="s">
        <v>170</v>
      </c>
      <c r="E472" s="42"/>
      <c r="F472" s="220" t="s">
        <v>1747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170</v>
      </c>
      <c r="AU472" s="19" t="s">
        <v>87</v>
      </c>
    </row>
    <row r="473" s="13" customFormat="1">
      <c r="A473" s="13"/>
      <c r="B473" s="224"/>
      <c r="C473" s="225"/>
      <c r="D473" s="226" t="s">
        <v>172</v>
      </c>
      <c r="E473" s="227" t="s">
        <v>21</v>
      </c>
      <c r="F473" s="228" t="s">
        <v>1739</v>
      </c>
      <c r="G473" s="225"/>
      <c r="H473" s="229">
        <v>1</v>
      </c>
      <c r="I473" s="230"/>
      <c r="J473" s="225"/>
      <c r="K473" s="225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172</v>
      </c>
      <c r="AU473" s="235" t="s">
        <v>87</v>
      </c>
      <c r="AV473" s="13" t="s">
        <v>87</v>
      </c>
      <c r="AW473" s="13" t="s">
        <v>38</v>
      </c>
      <c r="AX473" s="13" t="s">
        <v>85</v>
      </c>
      <c r="AY473" s="235" t="s">
        <v>161</v>
      </c>
    </row>
    <row r="474" s="2" customFormat="1" ht="21.75" customHeight="1">
      <c r="A474" s="40"/>
      <c r="B474" s="41"/>
      <c r="C474" s="206" t="s">
        <v>909</v>
      </c>
      <c r="D474" s="206" t="s">
        <v>163</v>
      </c>
      <c r="E474" s="207" t="s">
        <v>1748</v>
      </c>
      <c r="F474" s="208" t="s">
        <v>1749</v>
      </c>
      <c r="G474" s="209" t="s">
        <v>929</v>
      </c>
      <c r="H474" s="210">
        <v>0.11799999999999999</v>
      </c>
      <c r="I474" s="211"/>
      <c r="J474" s="212">
        <f>ROUND(I474*H474,2)</f>
        <v>0</v>
      </c>
      <c r="K474" s="208" t="s">
        <v>167</v>
      </c>
      <c r="L474" s="46"/>
      <c r="M474" s="213" t="s">
        <v>21</v>
      </c>
      <c r="N474" s="214" t="s">
        <v>48</v>
      </c>
      <c r="O474" s="86"/>
      <c r="P474" s="215">
        <f>O474*H474</f>
        <v>0</v>
      </c>
      <c r="Q474" s="215">
        <v>2.5018699999999998</v>
      </c>
      <c r="R474" s="215">
        <f>Q474*H474</f>
        <v>0.29522065999999997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168</v>
      </c>
      <c r="AT474" s="217" t="s">
        <v>163</v>
      </c>
      <c r="AU474" s="217" t="s">
        <v>87</v>
      </c>
      <c r="AY474" s="19" t="s">
        <v>161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85</v>
      </c>
      <c r="BK474" s="218">
        <f>ROUND(I474*H474,2)</f>
        <v>0</v>
      </c>
      <c r="BL474" s="19" t="s">
        <v>168</v>
      </c>
      <c r="BM474" s="217" t="s">
        <v>1750</v>
      </c>
    </row>
    <row r="475" s="2" customFormat="1">
      <c r="A475" s="40"/>
      <c r="B475" s="41"/>
      <c r="C475" s="42"/>
      <c r="D475" s="219" t="s">
        <v>170</v>
      </c>
      <c r="E475" s="42"/>
      <c r="F475" s="220" t="s">
        <v>1751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170</v>
      </c>
      <c r="AU475" s="19" t="s">
        <v>87</v>
      </c>
    </row>
    <row r="476" s="13" customFormat="1">
      <c r="A476" s="13"/>
      <c r="B476" s="224"/>
      <c r="C476" s="225"/>
      <c r="D476" s="226" t="s">
        <v>172</v>
      </c>
      <c r="E476" s="227" t="s">
        <v>21</v>
      </c>
      <c r="F476" s="228" t="s">
        <v>1752</v>
      </c>
      <c r="G476" s="225"/>
      <c r="H476" s="229">
        <v>0.11799999999999999</v>
      </c>
      <c r="I476" s="230"/>
      <c r="J476" s="225"/>
      <c r="K476" s="225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172</v>
      </c>
      <c r="AU476" s="235" t="s">
        <v>87</v>
      </c>
      <c r="AV476" s="13" t="s">
        <v>87</v>
      </c>
      <c r="AW476" s="13" t="s">
        <v>38</v>
      </c>
      <c r="AX476" s="13" t="s">
        <v>85</v>
      </c>
      <c r="AY476" s="235" t="s">
        <v>161</v>
      </c>
    </row>
    <row r="477" s="2" customFormat="1" ht="16.5" customHeight="1">
      <c r="A477" s="40"/>
      <c r="B477" s="41"/>
      <c r="C477" s="206" t="s">
        <v>913</v>
      </c>
      <c r="D477" s="206" t="s">
        <v>163</v>
      </c>
      <c r="E477" s="207" t="s">
        <v>1753</v>
      </c>
      <c r="F477" s="208" t="s">
        <v>1754</v>
      </c>
      <c r="G477" s="209" t="s">
        <v>929</v>
      </c>
      <c r="H477" s="210">
        <v>11.84</v>
      </c>
      <c r="I477" s="211"/>
      <c r="J477" s="212">
        <f>ROUND(I477*H477,2)</f>
        <v>0</v>
      </c>
      <c r="K477" s="208" t="s">
        <v>167</v>
      </c>
      <c r="L477" s="46"/>
      <c r="M477" s="213" t="s">
        <v>21</v>
      </c>
      <c r="N477" s="214" t="s">
        <v>48</v>
      </c>
      <c r="O477" s="86"/>
      <c r="P477" s="215">
        <f>O477*H477</f>
        <v>0</v>
      </c>
      <c r="Q477" s="215">
        <v>2.5018699999999998</v>
      </c>
      <c r="R477" s="215">
        <f>Q477*H477</f>
        <v>29.622140799999997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168</v>
      </c>
      <c r="AT477" s="217" t="s">
        <v>163</v>
      </c>
      <c r="AU477" s="217" t="s">
        <v>87</v>
      </c>
      <c r="AY477" s="19" t="s">
        <v>161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85</v>
      </c>
      <c r="BK477" s="218">
        <f>ROUND(I477*H477,2)</f>
        <v>0</v>
      </c>
      <c r="BL477" s="19" t="s">
        <v>168</v>
      </c>
      <c r="BM477" s="217" t="s">
        <v>1755</v>
      </c>
    </row>
    <row r="478" s="2" customFormat="1">
      <c r="A478" s="40"/>
      <c r="B478" s="41"/>
      <c r="C478" s="42"/>
      <c r="D478" s="219" t="s">
        <v>170</v>
      </c>
      <c r="E478" s="42"/>
      <c r="F478" s="220" t="s">
        <v>1756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170</v>
      </c>
      <c r="AU478" s="19" t="s">
        <v>87</v>
      </c>
    </row>
    <row r="479" s="13" customFormat="1">
      <c r="A479" s="13"/>
      <c r="B479" s="224"/>
      <c r="C479" s="225"/>
      <c r="D479" s="226" t="s">
        <v>172</v>
      </c>
      <c r="E479" s="227" t="s">
        <v>21</v>
      </c>
      <c r="F479" s="228" t="s">
        <v>1757</v>
      </c>
      <c r="G479" s="225"/>
      <c r="H479" s="229">
        <v>10.539999999999999</v>
      </c>
      <c r="I479" s="230"/>
      <c r="J479" s="225"/>
      <c r="K479" s="225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172</v>
      </c>
      <c r="AU479" s="235" t="s">
        <v>87</v>
      </c>
      <c r="AV479" s="13" t="s">
        <v>87</v>
      </c>
      <c r="AW479" s="13" t="s">
        <v>38</v>
      </c>
      <c r="AX479" s="13" t="s">
        <v>77</v>
      </c>
      <c r="AY479" s="235" t="s">
        <v>161</v>
      </c>
    </row>
    <row r="480" s="13" customFormat="1">
      <c r="A480" s="13"/>
      <c r="B480" s="224"/>
      <c r="C480" s="225"/>
      <c r="D480" s="226" t="s">
        <v>172</v>
      </c>
      <c r="E480" s="227" t="s">
        <v>21</v>
      </c>
      <c r="F480" s="228" t="s">
        <v>1758</v>
      </c>
      <c r="G480" s="225"/>
      <c r="H480" s="229">
        <v>1.3</v>
      </c>
      <c r="I480" s="230"/>
      <c r="J480" s="225"/>
      <c r="K480" s="225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172</v>
      </c>
      <c r="AU480" s="235" t="s">
        <v>87</v>
      </c>
      <c r="AV480" s="13" t="s">
        <v>87</v>
      </c>
      <c r="AW480" s="13" t="s">
        <v>38</v>
      </c>
      <c r="AX480" s="13" t="s">
        <v>77</v>
      </c>
      <c r="AY480" s="235" t="s">
        <v>161</v>
      </c>
    </row>
    <row r="481" s="14" customFormat="1">
      <c r="A481" s="14"/>
      <c r="B481" s="236"/>
      <c r="C481" s="237"/>
      <c r="D481" s="226" t="s">
        <v>172</v>
      </c>
      <c r="E481" s="238" t="s">
        <v>21</v>
      </c>
      <c r="F481" s="239" t="s">
        <v>175</v>
      </c>
      <c r="G481" s="237"/>
      <c r="H481" s="240">
        <v>11.84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6" t="s">
        <v>172</v>
      </c>
      <c r="AU481" s="246" t="s">
        <v>87</v>
      </c>
      <c r="AV481" s="14" t="s">
        <v>168</v>
      </c>
      <c r="AW481" s="14" t="s">
        <v>38</v>
      </c>
      <c r="AX481" s="14" t="s">
        <v>85</v>
      </c>
      <c r="AY481" s="246" t="s">
        <v>161</v>
      </c>
    </row>
    <row r="482" s="2" customFormat="1" ht="16.5" customHeight="1">
      <c r="A482" s="40"/>
      <c r="B482" s="41"/>
      <c r="C482" s="206" t="s">
        <v>603</v>
      </c>
      <c r="D482" s="206" t="s">
        <v>163</v>
      </c>
      <c r="E482" s="207" t="s">
        <v>1759</v>
      </c>
      <c r="F482" s="208" t="s">
        <v>1760</v>
      </c>
      <c r="G482" s="209" t="s">
        <v>186</v>
      </c>
      <c r="H482" s="210">
        <v>1.155</v>
      </c>
      <c r="I482" s="211"/>
      <c r="J482" s="212">
        <f>ROUND(I482*H482,2)</f>
        <v>0</v>
      </c>
      <c r="K482" s="208" t="s">
        <v>200</v>
      </c>
      <c r="L482" s="46"/>
      <c r="M482" s="213" t="s">
        <v>21</v>
      </c>
      <c r="N482" s="214" t="s">
        <v>48</v>
      </c>
      <c r="O482" s="86"/>
      <c r="P482" s="215">
        <f>O482*H482</f>
        <v>0</v>
      </c>
      <c r="Q482" s="215">
        <v>0.0040200000000000001</v>
      </c>
      <c r="R482" s="215">
        <f>Q482*H482</f>
        <v>0.0046430999999999998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168</v>
      </c>
      <c r="AT482" s="217" t="s">
        <v>163</v>
      </c>
      <c r="AU482" s="217" t="s">
        <v>87</v>
      </c>
      <c r="AY482" s="19" t="s">
        <v>161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85</v>
      </c>
      <c r="BK482" s="218">
        <f>ROUND(I482*H482,2)</f>
        <v>0</v>
      </c>
      <c r="BL482" s="19" t="s">
        <v>168</v>
      </c>
      <c r="BM482" s="217" t="s">
        <v>1761</v>
      </c>
    </row>
    <row r="483" s="2" customFormat="1">
      <c r="A483" s="40"/>
      <c r="B483" s="41"/>
      <c r="C483" s="42"/>
      <c r="D483" s="219" t="s">
        <v>170</v>
      </c>
      <c r="E483" s="42"/>
      <c r="F483" s="220" t="s">
        <v>1762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170</v>
      </c>
      <c r="AU483" s="19" t="s">
        <v>87</v>
      </c>
    </row>
    <row r="484" s="13" customFormat="1">
      <c r="A484" s="13"/>
      <c r="B484" s="224"/>
      <c r="C484" s="225"/>
      <c r="D484" s="226" t="s">
        <v>172</v>
      </c>
      <c r="E484" s="227" t="s">
        <v>21</v>
      </c>
      <c r="F484" s="228" t="s">
        <v>1763</v>
      </c>
      <c r="G484" s="225"/>
      <c r="H484" s="229">
        <v>1.155</v>
      </c>
      <c r="I484" s="230"/>
      <c r="J484" s="225"/>
      <c r="K484" s="225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172</v>
      </c>
      <c r="AU484" s="235" t="s">
        <v>87</v>
      </c>
      <c r="AV484" s="13" t="s">
        <v>87</v>
      </c>
      <c r="AW484" s="13" t="s">
        <v>38</v>
      </c>
      <c r="AX484" s="13" t="s">
        <v>85</v>
      </c>
      <c r="AY484" s="235" t="s">
        <v>161</v>
      </c>
    </row>
    <row r="485" s="2" customFormat="1" ht="16.5" customHeight="1">
      <c r="A485" s="40"/>
      <c r="B485" s="41"/>
      <c r="C485" s="206" t="s">
        <v>609</v>
      </c>
      <c r="D485" s="206" t="s">
        <v>163</v>
      </c>
      <c r="E485" s="207" t="s">
        <v>1764</v>
      </c>
      <c r="F485" s="208" t="s">
        <v>1765</v>
      </c>
      <c r="G485" s="209" t="s">
        <v>186</v>
      </c>
      <c r="H485" s="210">
        <v>33.600000000000001</v>
      </c>
      <c r="I485" s="211"/>
      <c r="J485" s="212">
        <f>ROUND(I485*H485,2)</f>
        <v>0</v>
      </c>
      <c r="K485" s="208" t="s">
        <v>200</v>
      </c>
      <c r="L485" s="46"/>
      <c r="M485" s="213" t="s">
        <v>21</v>
      </c>
      <c r="N485" s="214" t="s">
        <v>48</v>
      </c>
      <c r="O485" s="86"/>
      <c r="P485" s="215">
        <f>O485*H485</f>
        <v>0</v>
      </c>
      <c r="Q485" s="215">
        <v>0.0040200000000000001</v>
      </c>
      <c r="R485" s="215">
        <f>Q485*H485</f>
        <v>0.135072</v>
      </c>
      <c r="S485" s="215">
        <v>0</v>
      </c>
      <c r="T485" s="216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168</v>
      </c>
      <c r="AT485" s="217" t="s">
        <v>163</v>
      </c>
      <c r="AU485" s="217" t="s">
        <v>87</v>
      </c>
      <c r="AY485" s="19" t="s">
        <v>161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85</v>
      </c>
      <c r="BK485" s="218">
        <f>ROUND(I485*H485,2)</f>
        <v>0</v>
      </c>
      <c r="BL485" s="19" t="s">
        <v>168</v>
      </c>
      <c r="BM485" s="217" t="s">
        <v>1766</v>
      </c>
    </row>
    <row r="486" s="2" customFormat="1">
      <c r="A486" s="40"/>
      <c r="B486" s="41"/>
      <c r="C486" s="42"/>
      <c r="D486" s="219" t="s">
        <v>170</v>
      </c>
      <c r="E486" s="42"/>
      <c r="F486" s="220" t="s">
        <v>1767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170</v>
      </c>
      <c r="AU486" s="19" t="s">
        <v>87</v>
      </c>
    </row>
    <row r="487" s="13" customFormat="1">
      <c r="A487" s="13"/>
      <c r="B487" s="224"/>
      <c r="C487" s="225"/>
      <c r="D487" s="226" t="s">
        <v>172</v>
      </c>
      <c r="E487" s="227" t="s">
        <v>21</v>
      </c>
      <c r="F487" s="228" t="s">
        <v>1768</v>
      </c>
      <c r="G487" s="225"/>
      <c r="H487" s="229">
        <v>28.899999999999999</v>
      </c>
      <c r="I487" s="230"/>
      <c r="J487" s="225"/>
      <c r="K487" s="225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172</v>
      </c>
      <c r="AU487" s="235" t="s">
        <v>87</v>
      </c>
      <c r="AV487" s="13" t="s">
        <v>87</v>
      </c>
      <c r="AW487" s="13" t="s">
        <v>38</v>
      </c>
      <c r="AX487" s="13" t="s">
        <v>77</v>
      </c>
      <c r="AY487" s="235" t="s">
        <v>161</v>
      </c>
    </row>
    <row r="488" s="13" customFormat="1">
      <c r="A488" s="13"/>
      <c r="B488" s="224"/>
      <c r="C488" s="225"/>
      <c r="D488" s="226" t="s">
        <v>172</v>
      </c>
      <c r="E488" s="227" t="s">
        <v>21</v>
      </c>
      <c r="F488" s="228" t="s">
        <v>1769</v>
      </c>
      <c r="G488" s="225"/>
      <c r="H488" s="229">
        <v>3.5</v>
      </c>
      <c r="I488" s="230"/>
      <c r="J488" s="225"/>
      <c r="K488" s="225"/>
      <c r="L488" s="231"/>
      <c r="M488" s="232"/>
      <c r="N488" s="233"/>
      <c r="O488" s="233"/>
      <c r="P488" s="233"/>
      <c r="Q488" s="233"/>
      <c r="R488" s="233"/>
      <c r="S488" s="233"/>
      <c r="T488" s="23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5" t="s">
        <v>172</v>
      </c>
      <c r="AU488" s="235" t="s">
        <v>87</v>
      </c>
      <c r="AV488" s="13" t="s">
        <v>87</v>
      </c>
      <c r="AW488" s="13" t="s">
        <v>38</v>
      </c>
      <c r="AX488" s="13" t="s">
        <v>77</v>
      </c>
      <c r="AY488" s="235" t="s">
        <v>161</v>
      </c>
    </row>
    <row r="489" s="13" customFormat="1">
      <c r="A489" s="13"/>
      <c r="B489" s="224"/>
      <c r="C489" s="225"/>
      <c r="D489" s="226" t="s">
        <v>172</v>
      </c>
      <c r="E489" s="227" t="s">
        <v>21</v>
      </c>
      <c r="F489" s="228" t="s">
        <v>1770</v>
      </c>
      <c r="G489" s="225"/>
      <c r="H489" s="229">
        <v>1.2</v>
      </c>
      <c r="I489" s="230"/>
      <c r="J489" s="225"/>
      <c r="K489" s="225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172</v>
      </c>
      <c r="AU489" s="235" t="s">
        <v>87</v>
      </c>
      <c r="AV489" s="13" t="s">
        <v>87</v>
      </c>
      <c r="AW489" s="13" t="s">
        <v>38</v>
      </c>
      <c r="AX489" s="13" t="s">
        <v>77</v>
      </c>
      <c r="AY489" s="235" t="s">
        <v>161</v>
      </c>
    </row>
    <row r="490" s="14" customFormat="1">
      <c r="A490" s="14"/>
      <c r="B490" s="236"/>
      <c r="C490" s="237"/>
      <c r="D490" s="226" t="s">
        <v>172</v>
      </c>
      <c r="E490" s="238" t="s">
        <v>21</v>
      </c>
      <c r="F490" s="239" t="s">
        <v>175</v>
      </c>
      <c r="G490" s="237"/>
      <c r="H490" s="240">
        <v>33.600000000000001</v>
      </c>
      <c r="I490" s="241"/>
      <c r="J490" s="237"/>
      <c r="K490" s="237"/>
      <c r="L490" s="242"/>
      <c r="M490" s="243"/>
      <c r="N490" s="244"/>
      <c r="O490" s="244"/>
      <c r="P490" s="244"/>
      <c r="Q490" s="244"/>
      <c r="R490" s="244"/>
      <c r="S490" s="244"/>
      <c r="T490" s="24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6" t="s">
        <v>172</v>
      </c>
      <c r="AU490" s="246" t="s">
        <v>87</v>
      </c>
      <c r="AV490" s="14" t="s">
        <v>168</v>
      </c>
      <c r="AW490" s="14" t="s">
        <v>38</v>
      </c>
      <c r="AX490" s="14" t="s">
        <v>85</v>
      </c>
      <c r="AY490" s="246" t="s">
        <v>161</v>
      </c>
    </row>
    <row r="491" s="2" customFormat="1" ht="16.5" customHeight="1">
      <c r="A491" s="40"/>
      <c r="B491" s="41"/>
      <c r="C491" s="206" t="s">
        <v>614</v>
      </c>
      <c r="D491" s="206" t="s">
        <v>163</v>
      </c>
      <c r="E491" s="207" t="s">
        <v>1771</v>
      </c>
      <c r="F491" s="208" t="s">
        <v>1772</v>
      </c>
      <c r="G491" s="209" t="s">
        <v>606</v>
      </c>
      <c r="H491" s="210">
        <v>1</v>
      </c>
      <c r="I491" s="211"/>
      <c r="J491" s="212">
        <f>ROUND(I491*H491,2)</f>
        <v>0</v>
      </c>
      <c r="K491" s="208" t="s">
        <v>21</v>
      </c>
      <c r="L491" s="46"/>
      <c r="M491" s="213" t="s">
        <v>21</v>
      </c>
      <c r="N491" s="214" t="s">
        <v>48</v>
      </c>
      <c r="O491" s="86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168</v>
      </c>
      <c r="AT491" s="217" t="s">
        <v>163</v>
      </c>
      <c r="AU491" s="217" t="s">
        <v>87</v>
      </c>
      <c r="AY491" s="19" t="s">
        <v>161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85</v>
      </c>
      <c r="BK491" s="218">
        <f>ROUND(I491*H491,2)</f>
        <v>0</v>
      </c>
      <c r="BL491" s="19" t="s">
        <v>168</v>
      </c>
      <c r="BM491" s="217" t="s">
        <v>1773</v>
      </c>
    </row>
    <row r="492" s="12" customFormat="1" ht="22.8" customHeight="1">
      <c r="A492" s="12"/>
      <c r="B492" s="190"/>
      <c r="C492" s="191"/>
      <c r="D492" s="192" t="s">
        <v>76</v>
      </c>
      <c r="E492" s="204" t="s">
        <v>229</v>
      </c>
      <c r="F492" s="204" t="s">
        <v>377</v>
      </c>
      <c r="G492" s="191"/>
      <c r="H492" s="191"/>
      <c r="I492" s="194"/>
      <c r="J492" s="205">
        <f>BK492</f>
        <v>0</v>
      </c>
      <c r="K492" s="191"/>
      <c r="L492" s="196"/>
      <c r="M492" s="197"/>
      <c r="N492" s="198"/>
      <c r="O492" s="198"/>
      <c r="P492" s="199">
        <f>SUM(P493:P550)</f>
        <v>0</v>
      </c>
      <c r="Q492" s="198"/>
      <c r="R492" s="199">
        <f>SUM(R493:R550)</f>
        <v>2.2548282400000002</v>
      </c>
      <c r="S492" s="198"/>
      <c r="T492" s="200">
        <f>SUM(T493:T550)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01" t="s">
        <v>85</v>
      </c>
      <c r="AT492" s="202" t="s">
        <v>76</v>
      </c>
      <c r="AU492" s="202" t="s">
        <v>85</v>
      </c>
      <c r="AY492" s="201" t="s">
        <v>161</v>
      </c>
      <c r="BK492" s="203">
        <f>SUM(BK493:BK550)</f>
        <v>0</v>
      </c>
    </row>
    <row r="493" s="2" customFormat="1" ht="16.5" customHeight="1">
      <c r="A493" s="40"/>
      <c r="B493" s="41"/>
      <c r="C493" s="206" t="s">
        <v>619</v>
      </c>
      <c r="D493" s="206" t="s">
        <v>163</v>
      </c>
      <c r="E493" s="207" t="s">
        <v>1091</v>
      </c>
      <c r="F493" s="208" t="s">
        <v>1092</v>
      </c>
      <c r="G493" s="209" t="s">
        <v>199</v>
      </c>
      <c r="H493" s="210">
        <v>11.6</v>
      </c>
      <c r="I493" s="211"/>
      <c r="J493" s="212">
        <f>ROUND(I493*H493,2)</f>
        <v>0</v>
      </c>
      <c r="K493" s="208" t="s">
        <v>167</v>
      </c>
      <c r="L493" s="46"/>
      <c r="M493" s="213" t="s">
        <v>21</v>
      </c>
      <c r="N493" s="214" t="s">
        <v>48</v>
      </c>
      <c r="O493" s="86"/>
      <c r="P493" s="215">
        <f>O493*H493</f>
        <v>0</v>
      </c>
      <c r="Q493" s="215">
        <v>0.0002966</v>
      </c>
      <c r="R493" s="215">
        <f>Q493*H493</f>
        <v>0.0034405600000000001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168</v>
      </c>
      <c r="AT493" s="217" t="s">
        <v>163</v>
      </c>
      <c r="AU493" s="217" t="s">
        <v>87</v>
      </c>
      <c r="AY493" s="19" t="s">
        <v>161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85</v>
      </c>
      <c r="BK493" s="218">
        <f>ROUND(I493*H493,2)</f>
        <v>0</v>
      </c>
      <c r="BL493" s="19" t="s">
        <v>168</v>
      </c>
      <c r="BM493" s="217" t="s">
        <v>1774</v>
      </c>
    </row>
    <row r="494" s="2" customFormat="1">
      <c r="A494" s="40"/>
      <c r="B494" s="41"/>
      <c r="C494" s="42"/>
      <c r="D494" s="219" t="s">
        <v>170</v>
      </c>
      <c r="E494" s="42"/>
      <c r="F494" s="220" t="s">
        <v>1094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170</v>
      </c>
      <c r="AU494" s="19" t="s">
        <v>87</v>
      </c>
    </row>
    <row r="495" s="13" customFormat="1">
      <c r="A495" s="13"/>
      <c r="B495" s="224"/>
      <c r="C495" s="225"/>
      <c r="D495" s="226" t="s">
        <v>172</v>
      </c>
      <c r="E495" s="227" t="s">
        <v>21</v>
      </c>
      <c r="F495" s="228" t="s">
        <v>1775</v>
      </c>
      <c r="G495" s="225"/>
      <c r="H495" s="229">
        <v>11.6</v>
      </c>
      <c r="I495" s="230"/>
      <c r="J495" s="225"/>
      <c r="K495" s="225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172</v>
      </c>
      <c r="AU495" s="235" t="s">
        <v>87</v>
      </c>
      <c r="AV495" s="13" t="s">
        <v>87</v>
      </c>
      <c r="AW495" s="13" t="s">
        <v>38</v>
      </c>
      <c r="AX495" s="13" t="s">
        <v>85</v>
      </c>
      <c r="AY495" s="235" t="s">
        <v>161</v>
      </c>
    </row>
    <row r="496" s="2" customFormat="1" ht="16.5" customHeight="1">
      <c r="A496" s="40"/>
      <c r="B496" s="41"/>
      <c r="C496" s="247" t="s">
        <v>624</v>
      </c>
      <c r="D496" s="247" t="s">
        <v>176</v>
      </c>
      <c r="E496" s="248" t="s">
        <v>1776</v>
      </c>
      <c r="F496" s="249" t="s">
        <v>1777</v>
      </c>
      <c r="G496" s="250" t="s">
        <v>199</v>
      </c>
      <c r="H496" s="251">
        <v>11.6</v>
      </c>
      <c r="I496" s="252"/>
      <c r="J496" s="253">
        <f>ROUND(I496*H496,2)</f>
        <v>0</v>
      </c>
      <c r="K496" s="249" t="s">
        <v>21</v>
      </c>
      <c r="L496" s="254"/>
      <c r="M496" s="255" t="s">
        <v>21</v>
      </c>
      <c r="N496" s="256" t="s">
        <v>48</v>
      </c>
      <c r="O496" s="86"/>
      <c r="P496" s="215">
        <f>O496*H496</f>
        <v>0</v>
      </c>
      <c r="Q496" s="215">
        <v>0.021999999999999999</v>
      </c>
      <c r="R496" s="215">
        <f>Q496*H496</f>
        <v>0.25519999999999998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179</v>
      </c>
      <c r="AT496" s="217" t="s">
        <v>176</v>
      </c>
      <c r="AU496" s="217" t="s">
        <v>87</v>
      </c>
      <c r="AY496" s="19" t="s">
        <v>161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85</v>
      </c>
      <c r="BK496" s="218">
        <f>ROUND(I496*H496,2)</f>
        <v>0</v>
      </c>
      <c r="BL496" s="19" t="s">
        <v>168</v>
      </c>
      <c r="BM496" s="217" t="s">
        <v>1778</v>
      </c>
    </row>
    <row r="497" s="2" customFormat="1" ht="16.5" customHeight="1">
      <c r="A497" s="40"/>
      <c r="B497" s="41"/>
      <c r="C497" s="206" t="s">
        <v>628</v>
      </c>
      <c r="D497" s="206" t="s">
        <v>163</v>
      </c>
      <c r="E497" s="207" t="s">
        <v>1102</v>
      </c>
      <c r="F497" s="208" t="s">
        <v>1103</v>
      </c>
      <c r="G497" s="209" t="s">
        <v>199</v>
      </c>
      <c r="H497" s="210">
        <v>4</v>
      </c>
      <c r="I497" s="211"/>
      <c r="J497" s="212">
        <f>ROUND(I497*H497,2)</f>
        <v>0</v>
      </c>
      <c r="K497" s="208" t="s">
        <v>167</v>
      </c>
      <c r="L497" s="46"/>
      <c r="M497" s="213" t="s">
        <v>21</v>
      </c>
      <c r="N497" s="214" t="s">
        <v>48</v>
      </c>
      <c r="O497" s="86"/>
      <c r="P497" s="215">
        <f>O497*H497</f>
        <v>0</v>
      </c>
      <c r="Q497" s="215">
        <v>0.069252398000000007</v>
      </c>
      <c r="R497" s="215">
        <f>Q497*H497</f>
        <v>0.27700959200000003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168</v>
      </c>
      <c r="AT497" s="217" t="s">
        <v>163</v>
      </c>
      <c r="AU497" s="217" t="s">
        <v>87</v>
      </c>
      <c r="AY497" s="19" t="s">
        <v>161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85</v>
      </c>
      <c r="BK497" s="218">
        <f>ROUND(I497*H497,2)</f>
        <v>0</v>
      </c>
      <c r="BL497" s="19" t="s">
        <v>168</v>
      </c>
      <c r="BM497" s="217" t="s">
        <v>1779</v>
      </c>
    </row>
    <row r="498" s="2" customFormat="1">
      <c r="A498" s="40"/>
      <c r="B498" s="41"/>
      <c r="C498" s="42"/>
      <c r="D498" s="219" t="s">
        <v>170</v>
      </c>
      <c r="E498" s="42"/>
      <c r="F498" s="220" t="s">
        <v>1105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170</v>
      </c>
      <c r="AU498" s="19" t="s">
        <v>87</v>
      </c>
    </row>
    <row r="499" s="13" customFormat="1">
      <c r="A499" s="13"/>
      <c r="B499" s="224"/>
      <c r="C499" s="225"/>
      <c r="D499" s="226" t="s">
        <v>172</v>
      </c>
      <c r="E499" s="227" t="s">
        <v>21</v>
      </c>
      <c r="F499" s="228" t="s">
        <v>1780</v>
      </c>
      <c r="G499" s="225"/>
      <c r="H499" s="229">
        <v>4</v>
      </c>
      <c r="I499" s="230"/>
      <c r="J499" s="225"/>
      <c r="K499" s="225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172</v>
      </c>
      <c r="AU499" s="235" t="s">
        <v>87</v>
      </c>
      <c r="AV499" s="13" t="s">
        <v>87</v>
      </c>
      <c r="AW499" s="13" t="s">
        <v>38</v>
      </c>
      <c r="AX499" s="13" t="s">
        <v>85</v>
      </c>
      <c r="AY499" s="235" t="s">
        <v>161</v>
      </c>
    </row>
    <row r="500" s="2" customFormat="1" ht="24.15" customHeight="1">
      <c r="A500" s="40"/>
      <c r="B500" s="41"/>
      <c r="C500" s="206" t="s">
        <v>1781</v>
      </c>
      <c r="D500" s="206" t="s">
        <v>163</v>
      </c>
      <c r="E500" s="207" t="s">
        <v>1782</v>
      </c>
      <c r="F500" s="208" t="s">
        <v>1783</v>
      </c>
      <c r="G500" s="209" t="s">
        <v>199</v>
      </c>
      <c r="H500" s="210">
        <v>322</v>
      </c>
      <c r="I500" s="211"/>
      <c r="J500" s="212">
        <f>ROUND(I500*H500,2)</f>
        <v>0</v>
      </c>
      <c r="K500" s="208" t="s">
        <v>167</v>
      </c>
      <c r="L500" s="46"/>
      <c r="M500" s="213" t="s">
        <v>21</v>
      </c>
      <c r="N500" s="214" t="s">
        <v>48</v>
      </c>
      <c r="O500" s="86"/>
      <c r="P500" s="215">
        <f>O500*H500</f>
        <v>0</v>
      </c>
      <c r="Q500" s="215">
        <v>0.0028830000000000001</v>
      </c>
      <c r="R500" s="215">
        <f>Q500*H500</f>
        <v>0.9283260000000001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168</v>
      </c>
      <c r="AT500" s="217" t="s">
        <v>163</v>
      </c>
      <c r="AU500" s="217" t="s">
        <v>87</v>
      </c>
      <c r="AY500" s="19" t="s">
        <v>161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85</v>
      </c>
      <c r="BK500" s="218">
        <f>ROUND(I500*H500,2)</f>
        <v>0</v>
      </c>
      <c r="BL500" s="19" t="s">
        <v>168</v>
      </c>
      <c r="BM500" s="217" t="s">
        <v>1784</v>
      </c>
    </row>
    <row r="501" s="2" customFormat="1">
      <c r="A501" s="40"/>
      <c r="B501" s="41"/>
      <c r="C501" s="42"/>
      <c r="D501" s="219" t="s">
        <v>170</v>
      </c>
      <c r="E501" s="42"/>
      <c r="F501" s="220" t="s">
        <v>1785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170</v>
      </c>
      <c r="AU501" s="19" t="s">
        <v>87</v>
      </c>
    </row>
    <row r="502" s="13" customFormat="1">
      <c r="A502" s="13"/>
      <c r="B502" s="224"/>
      <c r="C502" s="225"/>
      <c r="D502" s="226" t="s">
        <v>172</v>
      </c>
      <c r="E502" s="227" t="s">
        <v>21</v>
      </c>
      <c r="F502" s="228" t="s">
        <v>1786</v>
      </c>
      <c r="G502" s="225"/>
      <c r="H502" s="229">
        <v>322</v>
      </c>
      <c r="I502" s="230"/>
      <c r="J502" s="225"/>
      <c r="K502" s="225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172</v>
      </c>
      <c r="AU502" s="235" t="s">
        <v>87</v>
      </c>
      <c r="AV502" s="13" t="s">
        <v>87</v>
      </c>
      <c r="AW502" s="13" t="s">
        <v>38</v>
      </c>
      <c r="AX502" s="13" t="s">
        <v>85</v>
      </c>
      <c r="AY502" s="235" t="s">
        <v>161</v>
      </c>
    </row>
    <row r="503" s="2" customFormat="1" ht="24.15" customHeight="1">
      <c r="A503" s="40"/>
      <c r="B503" s="41"/>
      <c r="C503" s="206" t="s">
        <v>1787</v>
      </c>
      <c r="D503" s="206" t="s">
        <v>163</v>
      </c>
      <c r="E503" s="207" t="s">
        <v>1788</v>
      </c>
      <c r="F503" s="208" t="s">
        <v>1789</v>
      </c>
      <c r="G503" s="209" t="s">
        <v>232</v>
      </c>
      <c r="H503" s="210">
        <v>1</v>
      </c>
      <c r="I503" s="211"/>
      <c r="J503" s="212">
        <f>ROUND(I503*H503,2)</f>
        <v>0</v>
      </c>
      <c r="K503" s="208" t="s">
        <v>21</v>
      </c>
      <c r="L503" s="46"/>
      <c r="M503" s="213" t="s">
        <v>21</v>
      </c>
      <c r="N503" s="214" t="s">
        <v>48</v>
      </c>
      <c r="O503" s="86"/>
      <c r="P503" s="215">
        <f>O503*H503</f>
        <v>0</v>
      </c>
      <c r="Q503" s="215">
        <v>0</v>
      </c>
      <c r="R503" s="215">
        <f>Q503*H503</f>
        <v>0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168</v>
      </c>
      <c r="AT503" s="217" t="s">
        <v>163</v>
      </c>
      <c r="AU503" s="217" t="s">
        <v>87</v>
      </c>
      <c r="AY503" s="19" t="s">
        <v>161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85</v>
      </c>
      <c r="BK503" s="218">
        <f>ROUND(I503*H503,2)</f>
        <v>0</v>
      </c>
      <c r="BL503" s="19" t="s">
        <v>168</v>
      </c>
      <c r="BM503" s="217" t="s">
        <v>1790</v>
      </c>
    </row>
    <row r="504" s="2" customFormat="1">
      <c r="A504" s="40"/>
      <c r="B504" s="41"/>
      <c r="C504" s="42"/>
      <c r="D504" s="226" t="s">
        <v>181</v>
      </c>
      <c r="E504" s="42"/>
      <c r="F504" s="257" t="s">
        <v>1791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181</v>
      </c>
      <c r="AU504" s="19" t="s">
        <v>87</v>
      </c>
    </row>
    <row r="505" s="2" customFormat="1" ht="16.5" customHeight="1">
      <c r="A505" s="40"/>
      <c r="B505" s="41"/>
      <c r="C505" s="206" t="s">
        <v>1792</v>
      </c>
      <c r="D505" s="206" t="s">
        <v>163</v>
      </c>
      <c r="E505" s="207" t="s">
        <v>1793</v>
      </c>
      <c r="F505" s="208" t="s">
        <v>1794</v>
      </c>
      <c r="G505" s="209" t="s">
        <v>199</v>
      </c>
      <c r="H505" s="210">
        <v>4.3499999999999996</v>
      </c>
      <c r="I505" s="211"/>
      <c r="J505" s="212">
        <f>ROUND(I505*H505,2)</f>
        <v>0</v>
      </c>
      <c r="K505" s="208" t="s">
        <v>21</v>
      </c>
      <c r="L505" s="46"/>
      <c r="M505" s="213" t="s">
        <v>21</v>
      </c>
      <c r="N505" s="214" t="s">
        <v>48</v>
      </c>
      <c r="O505" s="86"/>
      <c r="P505" s="215">
        <f>O505*H505</f>
        <v>0</v>
      </c>
      <c r="Q505" s="215">
        <v>0.0030200000000000001</v>
      </c>
      <c r="R505" s="215">
        <f>Q505*H505</f>
        <v>0.013136999999999999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168</v>
      </c>
      <c r="AT505" s="217" t="s">
        <v>163</v>
      </c>
      <c r="AU505" s="217" t="s">
        <v>87</v>
      </c>
      <c r="AY505" s="19" t="s">
        <v>161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85</v>
      </c>
      <c r="BK505" s="218">
        <f>ROUND(I505*H505,2)</f>
        <v>0</v>
      </c>
      <c r="BL505" s="19" t="s">
        <v>168</v>
      </c>
      <c r="BM505" s="217" t="s">
        <v>1795</v>
      </c>
    </row>
    <row r="506" s="13" customFormat="1">
      <c r="A506" s="13"/>
      <c r="B506" s="224"/>
      <c r="C506" s="225"/>
      <c r="D506" s="226" t="s">
        <v>172</v>
      </c>
      <c r="E506" s="227" t="s">
        <v>21</v>
      </c>
      <c r="F506" s="228" t="s">
        <v>1796</v>
      </c>
      <c r="G506" s="225"/>
      <c r="H506" s="229">
        <v>4.3499999999999996</v>
      </c>
      <c r="I506" s="230"/>
      <c r="J506" s="225"/>
      <c r="K506" s="225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172</v>
      </c>
      <c r="AU506" s="235" t="s">
        <v>87</v>
      </c>
      <c r="AV506" s="13" t="s">
        <v>87</v>
      </c>
      <c r="AW506" s="13" t="s">
        <v>38</v>
      </c>
      <c r="AX506" s="13" t="s">
        <v>85</v>
      </c>
      <c r="AY506" s="235" t="s">
        <v>161</v>
      </c>
    </row>
    <row r="507" s="2" customFormat="1" ht="16.5" customHeight="1">
      <c r="A507" s="40"/>
      <c r="B507" s="41"/>
      <c r="C507" s="206" t="s">
        <v>1797</v>
      </c>
      <c r="D507" s="206" t="s">
        <v>163</v>
      </c>
      <c r="E507" s="207" t="s">
        <v>1798</v>
      </c>
      <c r="F507" s="208" t="s">
        <v>1799</v>
      </c>
      <c r="G507" s="209" t="s">
        <v>199</v>
      </c>
      <c r="H507" s="210">
        <v>63.420000000000002</v>
      </c>
      <c r="I507" s="211"/>
      <c r="J507" s="212">
        <f>ROUND(I507*H507,2)</f>
        <v>0</v>
      </c>
      <c r="K507" s="208" t="s">
        <v>167</v>
      </c>
      <c r="L507" s="46"/>
      <c r="M507" s="213" t="s">
        <v>21</v>
      </c>
      <c r="N507" s="214" t="s">
        <v>48</v>
      </c>
      <c r="O507" s="86"/>
      <c r="P507" s="215">
        <f>O507*H507</f>
        <v>0</v>
      </c>
      <c r="Q507" s="215">
        <v>0.0013649999999999999</v>
      </c>
      <c r="R507" s="215">
        <f>Q507*H507</f>
        <v>0.086568300000000001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168</v>
      </c>
      <c r="AT507" s="217" t="s">
        <v>163</v>
      </c>
      <c r="AU507" s="217" t="s">
        <v>87</v>
      </c>
      <c r="AY507" s="19" t="s">
        <v>161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85</v>
      </c>
      <c r="BK507" s="218">
        <f>ROUND(I507*H507,2)</f>
        <v>0</v>
      </c>
      <c r="BL507" s="19" t="s">
        <v>168</v>
      </c>
      <c r="BM507" s="217" t="s">
        <v>1800</v>
      </c>
    </row>
    <row r="508" s="2" customFormat="1">
      <c r="A508" s="40"/>
      <c r="B508" s="41"/>
      <c r="C508" s="42"/>
      <c r="D508" s="219" t="s">
        <v>170</v>
      </c>
      <c r="E508" s="42"/>
      <c r="F508" s="220" t="s">
        <v>1801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170</v>
      </c>
      <c r="AU508" s="19" t="s">
        <v>87</v>
      </c>
    </row>
    <row r="509" s="13" customFormat="1">
      <c r="A509" s="13"/>
      <c r="B509" s="224"/>
      <c r="C509" s="225"/>
      <c r="D509" s="226" t="s">
        <v>172</v>
      </c>
      <c r="E509" s="227" t="s">
        <v>21</v>
      </c>
      <c r="F509" s="228" t="s">
        <v>1802</v>
      </c>
      <c r="G509" s="225"/>
      <c r="H509" s="229">
        <v>23.41</v>
      </c>
      <c r="I509" s="230"/>
      <c r="J509" s="225"/>
      <c r="K509" s="225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172</v>
      </c>
      <c r="AU509" s="235" t="s">
        <v>87</v>
      </c>
      <c r="AV509" s="13" t="s">
        <v>87</v>
      </c>
      <c r="AW509" s="13" t="s">
        <v>38</v>
      </c>
      <c r="AX509" s="13" t="s">
        <v>77</v>
      </c>
      <c r="AY509" s="235" t="s">
        <v>161</v>
      </c>
    </row>
    <row r="510" s="13" customFormat="1">
      <c r="A510" s="13"/>
      <c r="B510" s="224"/>
      <c r="C510" s="225"/>
      <c r="D510" s="226" t="s">
        <v>172</v>
      </c>
      <c r="E510" s="227" t="s">
        <v>21</v>
      </c>
      <c r="F510" s="228" t="s">
        <v>1803</v>
      </c>
      <c r="G510" s="225"/>
      <c r="H510" s="229">
        <v>3.8999999999999999</v>
      </c>
      <c r="I510" s="230"/>
      <c r="J510" s="225"/>
      <c r="K510" s="225"/>
      <c r="L510" s="231"/>
      <c r="M510" s="232"/>
      <c r="N510" s="233"/>
      <c r="O510" s="233"/>
      <c r="P510" s="233"/>
      <c r="Q510" s="233"/>
      <c r="R510" s="233"/>
      <c r="S510" s="233"/>
      <c r="T510" s="23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5" t="s">
        <v>172</v>
      </c>
      <c r="AU510" s="235" t="s">
        <v>87</v>
      </c>
      <c r="AV510" s="13" t="s">
        <v>87</v>
      </c>
      <c r="AW510" s="13" t="s">
        <v>38</v>
      </c>
      <c r="AX510" s="13" t="s">
        <v>77</v>
      </c>
      <c r="AY510" s="235" t="s">
        <v>161</v>
      </c>
    </row>
    <row r="511" s="15" customFormat="1">
      <c r="A511" s="15"/>
      <c r="B511" s="258"/>
      <c r="C511" s="259"/>
      <c r="D511" s="226" t="s">
        <v>172</v>
      </c>
      <c r="E511" s="260" t="s">
        <v>21</v>
      </c>
      <c r="F511" s="261" t="s">
        <v>208</v>
      </c>
      <c r="G511" s="259"/>
      <c r="H511" s="262">
        <v>27.309999999999999</v>
      </c>
      <c r="I511" s="263"/>
      <c r="J511" s="259"/>
      <c r="K511" s="259"/>
      <c r="L511" s="264"/>
      <c r="M511" s="265"/>
      <c r="N511" s="266"/>
      <c r="O511" s="266"/>
      <c r="P511" s="266"/>
      <c r="Q511" s="266"/>
      <c r="R511" s="266"/>
      <c r="S511" s="266"/>
      <c r="T511" s="267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8" t="s">
        <v>172</v>
      </c>
      <c r="AU511" s="268" t="s">
        <v>87</v>
      </c>
      <c r="AV511" s="15" t="s">
        <v>183</v>
      </c>
      <c r="AW511" s="15" t="s">
        <v>38</v>
      </c>
      <c r="AX511" s="15" t="s">
        <v>77</v>
      </c>
      <c r="AY511" s="268" t="s">
        <v>161</v>
      </c>
    </row>
    <row r="512" s="13" customFormat="1">
      <c r="A512" s="13"/>
      <c r="B512" s="224"/>
      <c r="C512" s="225"/>
      <c r="D512" s="226" t="s">
        <v>172</v>
      </c>
      <c r="E512" s="227" t="s">
        <v>21</v>
      </c>
      <c r="F512" s="228" t="s">
        <v>1804</v>
      </c>
      <c r="G512" s="225"/>
      <c r="H512" s="229">
        <v>16.149999999999999</v>
      </c>
      <c r="I512" s="230"/>
      <c r="J512" s="225"/>
      <c r="K512" s="225"/>
      <c r="L512" s="231"/>
      <c r="M512" s="232"/>
      <c r="N512" s="233"/>
      <c r="O512" s="233"/>
      <c r="P512" s="233"/>
      <c r="Q512" s="233"/>
      <c r="R512" s="233"/>
      <c r="S512" s="233"/>
      <c r="T512" s="23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5" t="s">
        <v>172</v>
      </c>
      <c r="AU512" s="235" t="s">
        <v>87</v>
      </c>
      <c r="AV512" s="13" t="s">
        <v>87</v>
      </c>
      <c r="AW512" s="13" t="s">
        <v>38</v>
      </c>
      <c r="AX512" s="13" t="s">
        <v>77</v>
      </c>
      <c r="AY512" s="235" t="s">
        <v>161</v>
      </c>
    </row>
    <row r="513" s="13" customFormat="1">
      <c r="A513" s="13"/>
      <c r="B513" s="224"/>
      <c r="C513" s="225"/>
      <c r="D513" s="226" t="s">
        <v>172</v>
      </c>
      <c r="E513" s="227" t="s">
        <v>21</v>
      </c>
      <c r="F513" s="228" t="s">
        <v>1805</v>
      </c>
      <c r="G513" s="225"/>
      <c r="H513" s="229">
        <v>3.8999999999999999</v>
      </c>
      <c r="I513" s="230"/>
      <c r="J513" s="225"/>
      <c r="K513" s="225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172</v>
      </c>
      <c r="AU513" s="235" t="s">
        <v>87</v>
      </c>
      <c r="AV513" s="13" t="s">
        <v>87</v>
      </c>
      <c r="AW513" s="13" t="s">
        <v>38</v>
      </c>
      <c r="AX513" s="13" t="s">
        <v>77</v>
      </c>
      <c r="AY513" s="235" t="s">
        <v>161</v>
      </c>
    </row>
    <row r="514" s="13" customFormat="1">
      <c r="A514" s="13"/>
      <c r="B514" s="224"/>
      <c r="C514" s="225"/>
      <c r="D514" s="226" t="s">
        <v>172</v>
      </c>
      <c r="E514" s="227" t="s">
        <v>21</v>
      </c>
      <c r="F514" s="228" t="s">
        <v>1806</v>
      </c>
      <c r="G514" s="225"/>
      <c r="H514" s="229">
        <v>3.8799999999999999</v>
      </c>
      <c r="I514" s="230"/>
      <c r="J514" s="225"/>
      <c r="K514" s="225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172</v>
      </c>
      <c r="AU514" s="235" t="s">
        <v>87</v>
      </c>
      <c r="AV514" s="13" t="s">
        <v>87</v>
      </c>
      <c r="AW514" s="13" t="s">
        <v>38</v>
      </c>
      <c r="AX514" s="13" t="s">
        <v>77</v>
      </c>
      <c r="AY514" s="235" t="s">
        <v>161</v>
      </c>
    </row>
    <row r="515" s="15" customFormat="1">
      <c r="A515" s="15"/>
      <c r="B515" s="258"/>
      <c r="C515" s="259"/>
      <c r="D515" s="226" t="s">
        <v>172</v>
      </c>
      <c r="E515" s="260" t="s">
        <v>21</v>
      </c>
      <c r="F515" s="261" t="s">
        <v>208</v>
      </c>
      <c r="G515" s="259"/>
      <c r="H515" s="262">
        <v>23.929999999999996</v>
      </c>
      <c r="I515" s="263"/>
      <c r="J515" s="259"/>
      <c r="K515" s="259"/>
      <c r="L515" s="264"/>
      <c r="M515" s="265"/>
      <c r="N515" s="266"/>
      <c r="O515" s="266"/>
      <c r="P515" s="266"/>
      <c r="Q515" s="266"/>
      <c r="R515" s="266"/>
      <c r="S515" s="266"/>
      <c r="T515" s="267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8" t="s">
        <v>172</v>
      </c>
      <c r="AU515" s="268" t="s">
        <v>87</v>
      </c>
      <c r="AV515" s="15" t="s">
        <v>183</v>
      </c>
      <c r="AW515" s="15" t="s">
        <v>38</v>
      </c>
      <c r="AX515" s="15" t="s">
        <v>77</v>
      </c>
      <c r="AY515" s="268" t="s">
        <v>161</v>
      </c>
    </row>
    <row r="516" s="13" customFormat="1">
      <c r="A516" s="13"/>
      <c r="B516" s="224"/>
      <c r="C516" s="225"/>
      <c r="D516" s="226" t="s">
        <v>172</v>
      </c>
      <c r="E516" s="227" t="s">
        <v>21</v>
      </c>
      <c r="F516" s="228" t="s">
        <v>1807</v>
      </c>
      <c r="G516" s="225"/>
      <c r="H516" s="229">
        <v>12.18</v>
      </c>
      <c r="I516" s="230"/>
      <c r="J516" s="225"/>
      <c r="K516" s="225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172</v>
      </c>
      <c r="AU516" s="235" t="s">
        <v>87</v>
      </c>
      <c r="AV516" s="13" t="s">
        <v>87</v>
      </c>
      <c r="AW516" s="13" t="s">
        <v>38</v>
      </c>
      <c r="AX516" s="13" t="s">
        <v>77</v>
      </c>
      <c r="AY516" s="235" t="s">
        <v>161</v>
      </c>
    </row>
    <row r="517" s="14" customFormat="1">
      <c r="A517" s="14"/>
      <c r="B517" s="236"/>
      <c r="C517" s="237"/>
      <c r="D517" s="226" t="s">
        <v>172</v>
      </c>
      <c r="E517" s="238" t="s">
        <v>21</v>
      </c>
      <c r="F517" s="239" t="s">
        <v>175</v>
      </c>
      <c r="G517" s="237"/>
      <c r="H517" s="240">
        <v>63.419999999999995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6" t="s">
        <v>172</v>
      </c>
      <c r="AU517" s="246" t="s">
        <v>87</v>
      </c>
      <c r="AV517" s="14" t="s">
        <v>168</v>
      </c>
      <c r="AW517" s="14" t="s">
        <v>38</v>
      </c>
      <c r="AX517" s="14" t="s">
        <v>85</v>
      </c>
      <c r="AY517" s="246" t="s">
        <v>161</v>
      </c>
    </row>
    <row r="518" s="2" customFormat="1" ht="33" customHeight="1">
      <c r="A518" s="40"/>
      <c r="B518" s="41"/>
      <c r="C518" s="206" t="s">
        <v>1808</v>
      </c>
      <c r="D518" s="206" t="s">
        <v>163</v>
      </c>
      <c r="E518" s="207" t="s">
        <v>1809</v>
      </c>
      <c r="F518" s="208" t="s">
        <v>1810</v>
      </c>
      <c r="G518" s="209" t="s">
        <v>199</v>
      </c>
      <c r="H518" s="210">
        <v>2.2999999999999998</v>
      </c>
      <c r="I518" s="211"/>
      <c r="J518" s="212">
        <f>ROUND(I518*H518,2)</f>
        <v>0</v>
      </c>
      <c r="K518" s="208" t="s">
        <v>167</v>
      </c>
      <c r="L518" s="46"/>
      <c r="M518" s="213" t="s">
        <v>21</v>
      </c>
      <c r="N518" s="214" t="s">
        <v>48</v>
      </c>
      <c r="O518" s="86"/>
      <c r="P518" s="215">
        <f>O518*H518</f>
        <v>0</v>
      </c>
      <c r="Q518" s="215">
        <v>0.0012589999999999999</v>
      </c>
      <c r="R518" s="215">
        <f>Q518*H518</f>
        <v>0.0028956999999999997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168</v>
      </c>
      <c r="AT518" s="217" t="s">
        <v>163</v>
      </c>
      <c r="AU518" s="217" t="s">
        <v>87</v>
      </c>
      <c r="AY518" s="19" t="s">
        <v>161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85</v>
      </c>
      <c r="BK518" s="218">
        <f>ROUND(I518*H518,2)</f>
        <v>0</v>
      </c>
      <c r="BL518" s="19" t="s">
        <v>168</v>
      </c>
      <c r="BM518" s="217" t="s">
        <v>1811</v>
      </c>
    </row>
    <row r="519" s="2" customFormat="1">
      <c r="A519" s="40"/>
      <c r="B519" s="41"/>
      <c r="C519" s="42"/>
      <c r="D519" s="219" t="s">
        <v>170</v>
      </c>
      <c r="E519" s="42"/>
      <c r="F519" s="220" t="s">
        <v>1812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170</v>
      </c>
      <c r="AU519" s="19" t="s">
        <v>87</v>
      </c>
    </row>
    <row r="520" s="13" customFormat="1">
      <c r="A520" s="13"/>
      <c r="B520" s="224"/>
      <c r="C520" s="225"/>
      <c r="D520" s="226" t="s">
        <v>172</v>
      </c>
      <c r="E520" s="227" t="s">
        <v>21</v>
      </c>
      <c r="F520" s="228" t="s">
        <v>1813</v>
      </c>
      <c r="G520" s="225"/>
      <c r="H520" s="229">
        <v>2.2999999999999998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172</v>
      </c>
      <c r="AU520" s="235" t="s">
        <v>87</v>
      </c>
      <c r="AV520" s="13" t="s">
        <v>87</v>
      </c>
      <c r="AW520" s="13" t="s">
        <v>38</v>
      </c>
      <c r="AX520" s="13" t="s">
        <v>85</v>
      </c>
      <c r="AY520" s="235" t="s">
        <v>161</v>
      </c>
    </row>
    <row r="521" s="2" customFormat="1" ht="33" customHeight="1">
      <c r="A521" s="40"/>
      <c r="B521" s="41"/>
      <c r="C521" s="206" t="s">
        <v>1814</v>
      </c>
      <c r="D521" s="206" t="s">
        <v>163</v>
      </c>
      <c r="E521" s="207" t="s">
        <v>1815</v>
      </c>
      <c r="F521" s="208" t="s">
        <v>1816</v>
      </c>
      <c r="G521" s="209" t="s">
        <v>232</v>
      </c>
      <c r="H521" s="210">
        <v>3</v>
      </c>
      <c r="I521" s="211"/>
      <c r="J521" s="212">
        <f>ROUND(I521*H521,2)</f>
        <v>0</v>
      </c>
      <c r="K521" s="208" t="s">
        <v>167</v>
      </c>
      <c r="L521" s="46"/>
      <c r="M521" s="213" t="s">
        <v>21</v>
      </c>
      <c r="N521" s="214" t="s">
        <v>48</v>
      </c>
      <c r="O521" s="86"/>
      <c r="P521" s="215">
        <f>O521*H521</f>
        <v>0</v>
      </c>
      <c r="Q521" s="215">
        <v>0.023400000000000001</v>
      </c>
      <c r="R521" s="215">
        <f>Q521*H521</f>
        <v>0.070199999999999999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168</v>
      </c>
      <c r="AT521" s="217" t="s">
        <v>163</v>
      </c>
      <c r="AU521" s="217" t="s">
        <v>87</v>
      </c>
      <c r="AY521" s="19" t="s">
        <v>161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85</v>
      </c>
      <c r="BK521" s="218">
        <f>ROUND(I521*H521,2)</f>
        <v>0</v>
      </c>
      <c r="BL521" s="19" t="s">
        <v>168</v>
      </c>
      <c r="BM521" s="217" t="s">
        <v>1817</v>
      </c>
    </row>
    <row r="522" s="2" customFormat="1">
      <c r="A522" s="40"/>
      <c r="B522" s="41"/>
      <c r="C522" s="42"/>
      <c r="D522" s="219" t="s">
        <v>170</v>
      </c>
      <c r="E522" s="42"/>
      <c r="F522" s="220" t="s">
        <v>1818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170</v>
      </c>
      <c r="AU522" s="19" t="s">
        <v>87</v>
      </c>
    </row>
    <row r="523" s="13" customFormat="1">
      <c r="A523" s="13"/>
      <c r="B523" s="224"/>
      <c r="C523" s="225"/>
      <c r="D523" s="226" t="s">
        <v>172</v>
      </c>
      <c r="E523" s="227" t="s">
        <v>21</v>
      </c>
      <c r="F523" s="228" t="s">
        <v>1819</v>
      </c>
      <c r="G523" s="225"/>
      <c r="H523" s="229">
        <v>3</v>
      </c>
      <c r="I523" s="230"/>
      <c r="J523" s="225"/>
      <c r="K523" s="225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172</v>
      </c>
      <c r="AU523" s="235" t="s">
        <v>87</v>
      </c>
      <c r="AV523" s="13" t="s">
        <v>87</v>
      </c>
      <c r="AW523" s="13" t="s">
        <v>38</v>
      </c>
      <c r="AX523" s="13" t="s">
        <v>85</v>
      </c>
      <c r="AY523" s="235" t="s">
        <v>161</v>
      </c>
    </row>
    <row r="524" s="2" customFormat="1" ht="16.5" customHeight="1">
      <c r="A524" s="40"/>
      <c r="B524" s="41"/>
      <c r="C524" s="247" t="s">
        <v>1820</v>
      </c>
      <c r="D524" s="247" t="s">
        <v>176</v>
      </c>
      <c r="E524" s="248" t="s">
        <v>1821</v>
      </c>
      <c r="F524" s="249" t="s">
        <v>1822</v>
      </c>
      <c r="G524" s="250" t="s">
        <v>537</v>
      </c>
      <c r="H524" s="251">
        <v>38.159999999999997</v>
      </c>
      <c r="I524" s="252"/>
      <c r="J524" s="253">
        <f>ROUND(I524*H524,2)</f>
        <v>0</v>
      </c>
      <c r="K524" s="249" t="s">
        <v>21</v>
      </c>
      <c r="L524" s="254"/>
      <c r="M524" s="255" t="s">
        <v>21</v>
      </c>
      <c r="N524" s="256" t="s">
        <v>48</v>
      </c>
      <c r="O524" s="86"/>
      <c r="P524" s="215">
        <f>O524*H524</f>
        <v>0</v>
      </c>
      <c r="Q524" s="215">
        <v>0.0106</v>
      </c>
      <c r="R524" s="215">
        <f>Q524*H524</f>
        <v>0.40449599999999997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179</v>
      </c>
      <c r="AT524" s="217" t="s">
        <v>176</v>
      </c>
      <c r="AU524" s="217" t="s">
        <v>87</v>
      </c>
      <c r="AY524" s="19" t="s">
        <v>161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85</v>
      </c>
      <c r="BK524" s="218">
        <f>ROUND(I524*H524,2)</f>
        <v>0</v>
      </c>
      <c r="BL524" s="19" t="s">
        <v>168</v>
      </c>
      <c r="BM524" s="217" t="s">
        <v>1823</v>
      </c>
    </row>
    <row r="525" s="2" customFormat="1">
      <c r="A525" s="40"/>
      <c r="B525" s="41"/>
      <c r="C525" s="42"/>
      <c r="D525" s="226" t="s">
        <v>181</v>
      </c>
      <c r="E525" s="42"/>
      <c r="F525" s="257" t="s">
        <v>421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181</v>
      </c>
      <c r="AU525" s="19" t="s">
        <v>87</v>
      </c>
    </row>
    <row r="526" s="13" customFormat="1">
      <c r="A526" s="13"/>
      <c r="B526" s="224"/>
      <c r="C526" s="225"/>
      <c r="D526" s="226" t="s">
        <v>172</v>
      </c>
      <c r="E526" s="227" t="s">
        <v>21</v>
      </c>
      <c r="F526" s="228" t="s">
        <v>1824</v>
      </c>
      <c r="G526" s="225"/>
      <c r="H526" s="229">
        <v>38.159999999999997</v>
      </c>
      <c r="I526" s="230"/>
      <c r="J526" s="225"/>
      <c r="K526" s="225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172</v>
      </c>
      <c r="AU526" s="235" t="s">
        <v>87</v>
      </c>
      <c r="AV526" s="13" t="s">
        <v>87</v>
      </c>
      <c r="AW526" s="13" t="s">
        <v>38</v>
      </c>
      <c r="AX526" s="13" t="s">
        <v>85</v>
      </c>
      <c r="AY526" s="235" t="s">
        <v>161</v>
      </c>
    </row>
    <row r="527" s="2" customFormat="1" ht="24.15" customHeight="1">
      <c r="A527" s="40"/>
      <c r="B527" s="41"/>
      <c r="C527" s="206" t="s">
        <v>1825</v>
      </c>
      <c r="D527" s="206" t="s">
        <v>163</v>
      </c>
      <c r="E527" s="207" t="s">
        <v>1826</v>
      </c>
      <c r="F527" s="208" t="s">
        <v>1827</v>
      </c>
      <c r="G527" s="209" t="s">
        <v>232</v>
      </c>
      <c r="H527" s="210">
        <v>8</v>
      </c>
      <c r="I527" s="211"/>
      <c r="J527" s="212">
        <f>ROUND(I527*H527,2)</f>
        <v>0</v>
      </c>
      <c r="K527" s="208" t="s">
        <v>167</v>
      </c>
      <c r="L527" s="46"/>
      <c r="M527" s="213" t="s">
        <v>21</v>
      </c>
      <c r="N527" s="214" t="s">
        <v>48</v>
      </c>
      <c r="O527" s="86"/>
      <c r="P527" s="215">
        <f>O527*H527</f>
        <v>0</v>
      </c>
      <c r="Q527" s="215">
        <v>0.00044000000000000002</v>
      </c>
      <c r="R527" s="215">
        <f>Q527*H527</f>
        <v>0.0035200000000000001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168</v>
      </c>
      <c r="AT527" s="217" t="s">
        <v>163</v>
      </c>
      <c r="AU527" s="217" t="s">
        <v>87</v>
      </c>
      <c r="AY527" s="19" t="s">
        <v>161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85</v>
      </c>
      <c r="BK527" s="218">
        <f>ROUND(I527*H527,2)</f>
        <v>0</v>
      </c>
      <c r="BL527" s="19" t="s">
        <v>168</v>
      </c>
      <c r="BM527" s="217" t="s">
        <v>1828</v>
      </c>
    </row>
    <row r="528" s="2" customFormat="1">
      <c r="A528" s="40"/>
      <c r="B528" s="41"/>
      <c r="C528" s="42"/>
      <c r="D528" s="219" t="s">
        <v>170</v>
      </c>
      <c r="E528" s="42"/>
      <c r="F528" s="220" t="s">
        <v>1829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170</v>
      </c>
      <c r="AU528" s="19" t="s">
        <v>87</v>
      </c>
    </row>
    <row r="529" s="13" customFormat="1">
      <c r="A529" s="13"/>
      <c r="B529" s="224"/>
      <c r="C529" s="225"/>
      <c r="D529" s="226" t="s">
        <v>172</v>
      </c>
      <c r="E529" s="227" t="s">
        <v>21</v>
      </c>
      <c r="F529" s="228" t="s">
        <v>1830</v>
      </c>
      <c r="G529" s="225"/>
      <c r="H529" s="229">
        <v>4</v>
      </c>
      <c r="I529" s="230"/>
      <c r="J529" s="225"/>
      <c r="K529" s="225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172</v>
      </c>
      <c r="AU529" s="235" t="s">
        <v>87</v>
      </c>
      <c r="AV529" s="13" t="s">
        <v>87</v>
      </c>
      <c r="AW529" s="13" t="s">
        <v>38</v>
      </c>
      <c r="AX529" s="13" t="s">
        <v>77</v>
      </c>
      <c r="AY529" s="235" t="s">
        <v>161</v>
      </c>
    </row>
    <row r="530" s="13" customFormat="1">
      <c r="A530" s="13"/>
      <c r="B530" s="224"/>
      <c r="C530" s="225"/>
      <c r="D530" s="226" t="s">
        <v>172</v>
      </c>
      <c r="E530" s="227" t="s">
        <v>21</v>
      </c>
      <c r="F530" s="228" t="s">
        <v>1831</v>
      </c>
      <c r="G530" s="225"/>
      <c r="H530" s="229">
        <v>4</v>
      </c>
      <c r="I530" s="230"/>
      <c r="J530" s="225"/>
      <c r="K530" s="225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172</v>
      </c>
      <c r="AU530" s="235" t="s">
        <v>87</v>
      </c>
      <c r="AV530" s="13" t="s">
        <v>87</v>
      </c>
      <c r="AW530" s="13" t="s">
        <v>38</v>
      </c>
      <c r="AX530" s="13" t="s">
        <v>77</v>
      </c>
      <c r="AY530" s="235" t="s">
        <v>161</v>
      </c>
    </row>
    <row r="531" s="14" customFormat="1">
      <c r="A531" s="14"/>
      <c r="B531" s="236"/>
      <c r="C531" s="237"/>
      <c r="D531" s="226" t="s">
        <v>172</v>
      </c>
      <c r="E531" s="238" t="s">
        <v>21</v>
      </c>
      <c r="F531" s="239" t="s">
        <v>175</v>
      </c>
      <c r="G531" s="237"/>
      <c r="H531" s="240">
        <v>8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172</v>
      </c>
      <c r="AU531" s="246" t="s">
        <v>87</v>
      </c>
      <c r="AV531" s="14" t="s">
        <v>168</v>
      </c>
      <c r="AW531" s="14" t="s">
        <v>38</v>
      </c>
      <c r="AX531" s="14" t="s">
        <v>85</v>
      </c>
      <c r="AY531" s="246" t="s">
        <v>161</v>
      </c>
    </row>
    <row r="532" s="2" customFormat="1" ht="16.5" customHeight="1">
      <c r="A532" s="40"/>
      <c r="B532" s="41"/>
      <c r="C532" s="247" t="s">
        <v>1832</v>
      </c>
      <c r="D532" s="247" t="s">
        <v>176</v>
      </c>
      <c r="E532" s="248" t="s">
        <v>1833</v>
      </c>
      <c r="F532" s="249" t="s">
        <v>1834</v>
      </c>
      <c r="G532" s="250" t="s">
        <v>199</v>
      </c>
      <c r="H532" s="251">
        <v>9.5999999999999996</v>
      </c>
      <c r="I532" s="252"/>
      <c r="J532" s="253">
        <f>ROUND(I532*H532,2)</f>
        <v>0</v>
      </c>
      <c r="K532" s="249" t="s">
        <v>21</v>
      </c>
      <c r="L532" s="254"/>
      <c r="M532" s="255" t="s">
        <v>21</v>
      </c>
      <c r="N532" s="256" t="s">
        <v>48</v>
      </c>
      <c r="O532" s="86"/>
      <c r="P532" s="215">
        <f>O532*H532</f>
        <v>0</v>
      </c>
      <c r="Q532" s="215">
        <v>0.020500000000000001</v>
      </c>
      <c r="R532" s="215">
        <f>Q532*H532</f>
        <v>0.1968</v>
      </c>
      <c r="S532" s="215">
        <v>0</v>
      </c>
      <c r="T532" s="216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7" t="s">
        <v>179</v>
      </c>
      <c r="AT532" s="217" t="s">
        <v>176</v>
      </c>
      <c r="AU532" s="217" t="s">
        <v>87</v>
      </c>
      <c r="AY532" s="19" t="s">
        <v>161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9" t="s">
        <v>85</v>
      </c>
      <c r="BK532" s="218">
        <f>ROUND(I532*H532,2)</f>
        <v>0</v>
      </c>
      <c r="BL532" s="19" t="s">
        <v>168</v>
      </c>
      <c r="BM532" s="217" t="s">
        <v>1835</v>
      </c>
    </row>
    <row r="533" s="2" customFormat="1">
      <c r="A533" s="40"/>
      <c r="B533" s="41"/>
      <c r="C533" s="42"/>
      <c r="D533" s="226" t="s">
        <v>181</v>
      </c>
      <c r="E533" s="42"/>
      <c r="F533" s="257" t="s">
        <v>1836</v>
      </c>
      <c r="G533" s="42"/>
      <c r="H533" s="42"/>
      <c r="I533" s="221"/>
      <c r="J533" s="42"/>
      <c r="K533" s="42"/>
      <c r="L533" s="46"/>
      <c r="M533" s="222"/>
      <c r="N533" s="223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181</v>
      </c>
      <c r="AU533" s="19" t="s">
        <v>87</v>
      </c>
    </row>
    <row r="534" s="13" customFormat="1">
      <c r="A534" s="13"/>
      <c r="B534" s="224"/>
      <c r="C534" s="225"/>
      <c r="D534" s="226" t="s">
        <v>172</v>
      </c>
      <c r="E534" s="227" t="s">
        <v>21</v>
      </c>
      <c r="F534" s="228" t="s">
        <v>1837</v>
      </c>
      <c r="G534" s="225"/>
      <c r="H534" s="229">
        <v>4.7999999999999998</v>
      </c>
      <c r="I534" s="230"/>
      <c r="J534" s="225"/>
      <c r="K534" s="225"/>
      <c r="L534" s="231"/>
      <c r="M534" s="232"/>
      <c r="N534" s="233"/>
      <c r="O534" s="233"/>
      <c r="P534" s="233"/>
      <c r="Q534" s="233"/>
      <c r="R534" s="233"/>
      <c r="S534" s="233"/>
      <c r="T534" s="23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5" t="s">
        <v>172</v>
      </c>
      <c r="AU534" s="235" t="s">
        <v>87</v>
      </c>
      <c r="AV534" s="13" t="s">
        <v>87</v>
      </c>
      <c r="AW534" s="13" t="s">
        <v>38</v>
      </c>
      <c r="AX534" s="13" t="s">
        <v>77</v>
      </c>
      <c r="AY534" s="235" t="s">
        <v>161</v>
      </c>
    </row>
    <row r="535" s="13" customFormat="1">
      <c r="A535" s="13"/>
      <c r="B535" s="224"/>
      <c r="C535" s="225"/>
      <c r="D535" s="226" t="s">
        <v>172</v>
      </c>
      <c r="E535" s="227" t="s">
        <v>21</v>
      </c>
      <c r="F535" s="228" t="s">
        <v>1838</v>
      </c>
      <c r="G535" s="225"/>
      <c r="H535" s="229">
        <v>4.7999999999999998</v>
      </c>
      <c r="I535" s="230"/>
      <c r="J535" s="225"/>
      <c r="K535" s="225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172</v>
      </c>
      <c r="AU535" s="235" t="s">
        <v>87</v>
      </c>
      <c r="AV535" s="13" t="s">
        <v>87</v>
      </c>
      <c r="AW535" s="13" t="s">
        <v>38</v>
      </c>
      <c r="AX535" s="13" t="s">
        <v>77</v>
      </c>
      <c r="AY535" s="235" t="s">
        <v>161</v>
      </c>
    </row>
    <row r="536" s="14" customFormat="1">
      <c r="A536" s="14"/>
      <c r="B536" s="236"/>
      <c r="C536" s="237"/>
      <c r="D536" s="226" t="s">
        <v>172</v>
      </c>
      <c r="E536" s="238" t="s">
        <v>21</v>
      </c>
      <c r="F536" s="239" t="s">
        <v>175</v>
      </c>
      <c r="G536" s="237"/>
      <c r="H536" s="240">
        <v>9.5999999999999996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172</v>
      </c>
      <c r="AU536" s="246" t="s">
        <v>87</v>
      </c>
      <c r="AV536" s="14" t="s">
        <v>168</v>
      </c>
      <c r="AW536" s="14" t="s">
        <v>38</v>
      </c>
      <c r="AX536" s="14" t="s">
        <v>85</v>
      </c>
      <c r="AY536" s="246" t="s">
        <v>161</v>
      </c>
    </row>
    <row r="537" s="2" customFormat="1" ht="24.15" customHeight="1">
      <c r="A537" s="40"/>
      <c r="B537" s="41"/>
      <c r="C537" s="206" t="s">
        <v>1839</v>
      </c>
      <c r="D537" s="206" t="s">
        <v>163</v>
      </c>
      <c r="E537" s="207" t="s">
        <v>1286</v>
      </c>
      <c r="F537" s="208" t="s">
        <v>1287</v>
      </c>
      <c r="G537" s="209" t="s">
        <v>232</v>
      </c>
      <c r="H537" s="210">
        <v>4</v>
      </c>
      <c r="I537" s="211"/>
      <c r="J537" s="212">
        <f>ROUND(I537*H537,2)</f>
        <v>0</v>
      </c>
      <c r="K537" s="208" t="s">
        <v>167</v>
      </c>
      <c r="L537" s="46"/>
      <c r="M537" s="213" t="s">
        <v>21</v>
      </c>
      <c r="N537" s="214" t="s">
        <v>48</v>
      </c>
      <c r="O537" s="86"/>
      <c r="P537" s="215">
        <f>O537*H537</f>
        <v>0</v>
      </c>
      <c r="Q537" s="215">
        <v>4.4672000000000002E-05</v>
      </c>
      <c r="R537" s="215">
        <f>Q537*H537</f>
        <v>0.00017868800000000001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168</v>
      </c>
      <c r="AT537" s="217" t="s">
        <v>163</v>
      </c>
      <c r="AU537" s="217" t="s">
        <v>87</v>
      </c>
      <c r="AY537" s="19" t="s">
        <v>161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85</v>
      </c>
      <c r="BK537" s="218">
        <f>ROUND(I537*H537,2)</f>
        <v>0</v>
      </c>
      <c r="BL537" s="19" t="s">
        <v>168</v>
      </c>
      <c r="BM537" s="217" t="s">
        <v>1840</v>
      </c>
    </row>
    <row r="538" s="2" customFormat="1">
      <c r="A538" s="40"/>
      <c r="B538" s="41"/>
      <c r="C538" s="42"/>
      <c r="D538" s="219" t="s">
        <v>170</v>
      </c>
      <c r="E538" s="42"/>
      <c r="F538" s="220" t="s">
        <v>1289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170</v>
      </c>
      <c r="AU538" s="19" t="s">
        <v>87</v>
      </c>
    </row>
    <row r="539" s="13" customFormat="1">
      <c r="A539" s="13"/>
      <c r="B539" s="224"/>
      <c r="C539" s="225"/>
      <c r="D539" s="226" t="s">
        <v>172</v>
      </c>
      <c r="E539" s="227" t="s">
        <v>21</v>
      </c>
      <c r="F539" s="228" t="s">
        <v>1290</v>
      </c>
      <c r="G539" s="225"/>
      <c r="H539" s="229">
        <v>4</v>
      </c>
      <c r="I539" s="230"/>
      <c r="J539" s="225"/>
      <c r="K539" s="225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172</v>
      </c>
      <c r="AU539" s="235" t="s">
        <v>87</v>
      </c>
      <c r="AV539" s="13" t="s">
        <v>87</v>
      </c>
      <c r="AW539" s="13" t="s">
        <v>38</v>
      </c>
      <c r="AX539" s="13" t="s">
        <v>85</v>
      </c>
      <c r="AY539" s="235" t="s">
        <v>161</v>
      </c>
    </row>
    <row r="540" s="2" customFormat="1" ht="21.75" customHeight="1">
      <c r="A540" s="40"/>
      <c r="B540" s="41"/>
      <c r="C540" s="206" t="s">
        <v>1841</v>
      </c>
      <c r="D540" s="206" t="s">
        <v>163</v>
      </c>
      <c r="E540" s="207" t="s">
        <v>1291</v>
      </c>
      <c r="F540" s="208" t="s">
        <v>1292</v>
      </c>
      <c r="G540" s="209" t="s">
        <v>232</v>
      </c>
      <c r="H540" s="210">
        <v>4</v>
      </c>
      <c r="I540" s="211"/>
      <c r="J540" s="212">
        <f>ROUND(I540*H540,2)</f>
        <v>0</v>
      </c>
      <c r="K540" s="208" t="s">
        <v>167</v>
      </c>
      <c r="L540" s="46"/>
      <c r="M540" s="213" t="s">
        <v>21</v>
      </c>
      <c r="N540" s="214" t="s">
        <v>48</v>
      </c>
      <c r="O540" s="86"/>
      <c r="P540" s="215">
        <f>O540*H540</f>
        <v>0</v>
      </c>
      <c r="Q540" s="215">
        <v>0.00027999999999999998</v>
      </c>
      <c r="R540" s="215">
        <f>Q540*H540</f>
        <v>0.0011199999999999999</v>
      </c>
      <c r="S540" s="215">
        <v>0</v>
      </c>
      <c r="T540" s="216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7" t="s">
        <v>168</v>
      </c>
      <c r="AT540" s="217" t="s">
        <v>163</v>
      </c>
      <c r="AU540" s="217" t="s">
        <v>87</v>
      </c>
      <c r="AY540" s="19" t="s">
        <v>161</v>
      </c>
      <c r="BE540" s="218">
        <f>IF(N540="základní",J540,0)</f>
        <v>0</v>
      </c>
      <c r="BF540" s="218">
        <f>IF(N540="snížená",J540,0)</f>
        <v>0</v>
      </c>
      <c r="BG540" s="218">
        <f>IF(N540="zákl. přenesená",J540,0)</f>
        <v>0</v>
      </c>
      <c r="BH540" s="218">
        <f>IF(N540="sníž. přenesená",J540,0)</f>
        <v>0</v>
      </c>
      <c r="BI540" s="218">
        <f>IF(N540="nulová",J540,0)</f>
        <v>0</v>
      </c>
      <c r="BJ540" s="19" t="s">
        <v>85</v>
      </c>
      <c r="BK540" s="218">
        <f>ROUND(I540*H540,2)</f>
        <v>0</v>
      </c>
      <c r="BL540" s="19" t="s">
        <v>168</v>
      </c>
      <c r="BM540" s="217" t="s">
        <v>1842</v>
      </c>
    </row>
    <row r="541" s="2" customFormat="1">
      <c r="A541" s="40"/>
      <c r="B541" s="41"/>
      <c r="C541" s="42"/>
      <c r="D541" s="219" t="s">
        <v>170</v>
      </c>
      <c r="E541" s="42"/>
      <c r="F541" s="220" t="s">
        <v>1294</v>
      </c>
      <c r="G541" s="42"/>
      <c r="H541" s="42"/>
      <c r="I541" s="221"/>
      <c r="J541" s="42"/>
      <c r="K541" s="42"/>
      <c r="L541" s="46"/>
      <c r="M541" s="222"/>
      <c r="N541" s="22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170</v>
      </c>
      <c r="AU541" s="19" t="s">
        <v>87</v>
      </c>
    </row>
    <row r="542" s="2" customFormat="1" ht="16.5" customHeight="1">
      <c r="A542" s="40"/>
      <c r="B542" s="41"/>
      <c r="C542" s="206" t="s">
        <v>1843</v>
      </c>
      <c r="D542" s="206" t="s">
        <v>163</v>
      </c>
      <c r="E542" s="207" t="s">
        <v>1116</v>
      </c>
      <c r="F542" s="208" t="s">
        <v>1117</v>
      </c>
      <c r="G542" s="209" t="s">
        <v>199</v>
      </c>
      <c r="H542" s="210">
        <v>12.18</v>
      </c>
      <c r="I542" s="211"/>
      <c r="J542" s="212">
        <f>ROUND(I542*H542,2)</f>
        <v>0</v>
      </c>
      <c r="K542" s="208" t="s">
        <v>21</v>
      </c>
      <c r="L542" s="46"/>
      <c r="M542" s="213" t="s">
        <v>21</v>
      </c>
      <c r="N542" s="214" t="s">
        <v>48</v>
      </c>
      <c r="O542" s="86"/>
      <c r="P542" s="215">
        <f>O542*H542</f>
        <v>0</v>
      </c>
      <c r="Q542" s="215">
        <v>0.00097999999999999997</v>
      </c>
      <c r="R542" s="215">
        <f>Q542*H542</f>
        <v>0.0119364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168</v>
      </c>
      <c r="AT542" s="217" t="s">
        <v>163</v>
      </c>
      <c r="AU542" s="217" t="s">
        <v>87</v>
      </c>
      <c r="AY542" s="19" t="s">
        <v>161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85</v>
      </c>
      <c r="BK542" s="218">
        <f>ROUND(I542*H542,2)</f>
        <v>0</v>
      </c>
      <c r="BL542" s="19" t="s">
        <v>168</v>
      </c>
      <c r="BM542" s="217" t="s">
        <v>1844</v>
      </c>
    </row>
    <row r="543" s="13" customFormat="1">
      <c r="A543" s="13"/>
      <c r="B543" s="224"/>
      <c r="C543" s="225"/>
      <c r="D543" s="226" t="s">
        <v>172</v>
      </c>
      <c r="E543" s="227" t="s">
        <v>21</v>
      </c>
      <c r="F543" s="228" t="s">
        <v>1802</v>
      </c>
      <c r="G543" s="225"/>
      <c r="H543" s="229">
        <v>23.41</v>
      </c>
      <c r="I543" s="230"/>
      <c r="J543" s="225"/>
      <c r="K543" s="225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172</v>
      </c>
      <c r="AU543" s="235" t="s">
        <v>87</v>
      </c>
      <c r="AV543" s="13" t="s">
        <v>87</v>
      </c>
      <c r="AW543" s="13" t="s">
        <v>38</v>
      </c>
      <c r="AX543" s="13" t="s">
        <v>77</v>
      </c>
      <c r="AY543" s="235" t="s">
        <v>161</v>
      </c>
    </row>
    <row r="544" s="13" customFormat="1">
      <c r="A544" s="13"/>
      <c r="B544" s="224"/>
      <c r="C544" s="225"/>
      <c r="D544" s="226" t="s">
        <v>172</v>
      </c>
      <c r="E544" s="227" t="s">
        <v>21</v>
      </c>
      <c r="F544" s="228" t="s">
        <v>1803</v>
      </c>
      <c r="G544" s="225"/>
      <c r="H544" s="229">
        <v>3.8999999999999999</v>
      </c>
      <c r="I544" s="230"/>
      <c r="J544" s="225"/>
      <c r="K544" s="225"/>
      <c r="L544" s="231"/>
      <c r="M544" s="232"/>
      <c r="N544" s="233"/>
      <c r="O544" s="233"/>
      <c r="P544" s="233"/>
      <c r="Q544" s="233"/>
      <c r="R544" s="233"/>
      <c r="S544" s="233"/>
      <c r="T544" s="23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5" t="s">
        <v>172</v>
      </c>
      <c r="AU544" s="235" t="s">
        <v>87</v>
      </c>
      <c r="AV544" s="13" t="s">
        <v>87</v>
      </c>
      <c r="AW544" s="13" t="s">
        <v>38</v>
      </c>
      <c r="AX544" s="13" t="s">
        <v>77</v>
      </c>
      <c r="AY544" s="235" t="s">
        <v>161</v>
      </c>
    </row>
    <row r="545" s="15" customFormat="1">
      <c r="A545" s="15"/>
      <c r="B545" s="258"/>
      <c r="C545" s="259"/>
      <c r="D545" s="226" t="s">
        <v>172</v>
      </c>
      <c r="E545" s="260" t="s">
        <v>21</v>
      </c>
      <c r="F545" s="261" t="s">
        <v>208</v>
      </c>
      <c r="G545" s="259"/>
      <c r="H545" s="262">
        <v>27.309999999999999</v>
      </c>
      <c r="I545" s="263"/>
      <c r="J545" s="259"/>
      <c r="K545" s="259"/>
      <c r="L545" s="264"/>
      <c r="M545" s="265"/>
      <c r="N545" s="266"/>
      <c r="O545" s="266"/>
      <c r="P545" s="266"/>
      <c r="Q545" s="266"/>
      <c r="R545" s="266"/>
      <c r="S545" s="266"/>
      <c r="T545" s="26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8" t="s">
        <v>172</v>
      </c>
      <c r="AU545" s="268" t="s">
        <v>87</v>
      </c>
      <c r="AV545" s="15" t="s">
        <v>183</v>
      </c>
      <c r="AW545" s="15" t="s">
        <v>38</v>
      </c>
      <c r="AX545" s="15" t="s">
        <v>77</v>
      </c>
      <c r="AY545" s="268" t="s">
        <v>161</v>
      </c>
    </row>
    <row r="546" s="13" customFormat="1">
      <c r="A546" s="13"/>
      <c r="B546" s="224"/>
      <c r="C546" s="225"/>
      <c r="D546" s="226" t="s">
        <v>172</v>
      </c>
      <c r="E546" s="227" t="s">
        <v>21</v>
      </c>
      <c r="F546" s="228" t="s">
        <v>1804</v>
      </c>
      <c r="G546" s="225"/>
      <c r="H546" s="229">
        <v>16.149999999999999</v>
      </c>
      <c r="I546" s="230"/>
      <c r="J546" s="225"/>
      <c r="K546" s="225"/>
      <c r="L546" s="231"/>
      <c r="M546" s="232"/>
      <c r="N546" s="233"/>
      <c r="O546" s="233"/>
      <c r="P546" s="233"/>
      <c r="Q546" s="233"/>
      <c r="R546" s="233"/>
      <c r="S546" s="233"/>
      <c r="T546" s="234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5" t="s">
        <v>172</v>
      </c>
      <c r="AU546" s="235" t="s">
        <v>87</v>
      </c>
      <c r="AV546" s="13" t="s">
        <v>87</v>
      </c>
      <c r="AW546" s="13" t="s">
        <v>38</v>
      </c>
      <c r="AX546" s="13" t="s">
        <v>77</v>
      </c>
      <c r="AY546" s="235" t="s">
        <v>161</v>
      </c>
    </row>
    <row r="547" s="13" customFormat="1">
      <c r="A547" s="13"/>
      <c r="B547" s="224"/>
      <c r="C547" s="225"/>
      <c r="D547" s="226" t="s">
        <v>172</v>
      </c>
      <c r="E547" s="227" t="s">
        <v>21</v>
      </c>
      <c r="F547" s="228" t="s">
        <v>1805</v>
      </c>
      <c r="G547" s="225"/>
      <c r="H547" s="229">
        <v>3.8999999999999999</v>
      </c>
      <c r="I547" s="230"/>
      <c r="J547" s="225"/>
      <c r="K547" s="225"/>
      <c r="L547" s="231"/>
      <c r="M547" s="232"/>
      <c r="N547" s="233"/>
      <c r="O547" s="233"/>
      <c r="P547" s="233"/>
      <c r="Q547" s="233"/>
      <c r="R547" s="233"/>
      <c r="S547" s="233"/>
      <c r="T547" s="23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5" t="s">
        <v>172</v>
      </c>
      <c r="AU547" s="235" t="s">
        <v>87</v>
      </c>
      <c r="AV547" s="13" t="s">
        <v>87</v>
      </c>
      <c r="AW547" s="13" t="s">
        <v>38</v>
      </c>
      <c r="AX547" s="13" t="s">
        <v>77</v>
      </c>
      <c r="AY547" s="235" t="s">
        <v>161</v>
      </c>
    </row>
    <row r="548" s="13" customFormat="1">
      <c r="A548" s="13"/>
      <c r="B548" s="224"/>
      <c r="C548" s="225"/>
      <c r="D548" s="226" t="s">
        <v>172</v>
      </c>
      <c r="E548" s="227" t="s">
        <v>21</v>
      </c>
      <c r="F548" s="228" t="s">
        <v>1806</v>
      </c>
      <c r="G548" s="225"/>
      <c r="H548" s="229">
        <v>3.8799999999999999</v>
      </c>
      <c r="I548" s="230"/>
      <c r="J548" s="225"/>
      <c r="K548" s="225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172</v>
      </c>
      <c r="AU548" s="235" t="s">
        <v>87</v>
      </c>
      <c r="AV548" s="13" t="s">
        <v>87</v>
      </c>
      <c r="AW548" s="13" t="s">
        <v>38</v>
      </c>
      <c r="AX548" s="13" t="s">
        <v>77</v>
      </c>
      <c r="AY548" s="235" t="s">
        <v>161</v>
      </c>
    </row>
    <row r="549" s="15" customFormat="1">
      <c r="A549" s="15"/>
      <c r="B549" s="258"/>
      <c r="C549" s="259"/>
      <c r="D549" s="226" t="s">
        <v>172</v>
      </c>
      <c r="E549" s="260" t="s">
        <v>21</v>
      </c>
      <c r="F549" s="261" t="s">
        <v>208</v>
      </c>
      <c r="G549" s="259"/>
      <c r="H549" s="262">
        <v>23.929999999999996</v>
      </c>
      <c r="I549" s="263"/>
      <c r="J549" s="259"/>
      <c r="K549" s="259"/>
      <c r="L549" s="264"/>
      <c r="M549" s="265"/>
      <c r="N549" s="266"/>
      <c r="O549" s="266"/>
      <c r="P549" s="266"/>
      <c r="Q549" s="266"/>
      <c r="R549" s="266"/>
      <c r="S549" s="266"/>
      <c r="T549" s="267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8" t="s">
        <v>172</v>
      </c>
      <c r="AU549" s="268" t="s">
        <v>87</v>
      </c>
      <c r="AV549" s="15" t="s">
        <v>183</v>
      </c>
      <c r="AW549" s="15" t="s">
        <v>38</v>
      </c>
      <c r="AX549" s="15" t="s">
        <v>77</v>
      </c>
      <c r="AY549" s="268" t="s">
        <v>161</v>
      </c>
    </row>
    <row r="550" s="13" customFormat="1">
      <c r="A550" s="13"/>
      <c r="B550" s="224"/>
      <c r="C550" s="225"/>
      <c r="D550" s="226" t="s">
        <v>172</v>
      </c>
      <c r="E550" s="227" t="s">
        <v>21</v>
      </c>
      <c r="F550" s="228" t="s">
        <v>1807</v>
      </c>
      <c r="G550" s="225"/>
      <c r="H550" s="229">
        <v>12.18</v>
      </c>
      <c r="I550" s="230"/>
      <c r="J550" s="225"/>
      <c r="K550" s="225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172</v>
      </c>
      <c r="AU550" s="235" t="s">
        <v>87</v>
      </c>
      <c r="AV550" s="13" t="s">
        <v>87</v>
      </c>
      <c r="AW550" s="13" t="s">
        <v>38</v>
      </c>
      <c r="AX550" s="13" t="s">
        <v>85</v>
      </c>
      <c r="AY550" s="235" t="s">
        <v>161</v>
      </c>
    </row>
    <row r="551" s="12" customFormat="1" ht="22.8" customHeight="1">
      <c r="A551" s="12"/>
      <c r="B551" s="190"/>
      <c r="C551" s="191"/>
      <c r="D551" s="192" t="s">
        <v>76</v>
      </c>
      <c r="E551" s="204" t="s">
        <v>1119</v>
      </c>
      <c r="F551" s="204" t="s">
        <v>1120</v>
      </c>
      <c r="G551" s="191"/>
      <c r="H551" s="191"/>
      <c r="I551" s="194"/>
      <c r="J551" s="205">
        <f>BK551</f>
        <v>0</v>
      </c>
      <c r="K551" s="191"/>
      <c r="L551" s="196"/>
      <c r="M551" s="197"/>
      <c r="N551" s="198"/>
      <c r="O551" s="198"/>
      <c r="P551" s="199">
        <f>SUM(P552:P555)</f>
        <v>0</v>
      </c>
      <c r="Q551" s="198"/>
      <c r="R551" s="199">
        <f>SUM(R552:R555)</f>
        <v>0</v>
      </c>
      <c r="S551" s="198"/>
      <c r="T551" s="200">
        <f>SUM(T552:T555)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01" t="s">
        <v>85</v>
      </c>
      <c r="AT551" s="202" t="s">
        <v>76</v>
      </c>
      <c r="AU551" s="202" t="s">
        <v>85</v>
      </c>
      <c r="AY551" s="201" t="s">
        <v>161</v>
      </c>
      <c r="BK551" s="203">
        <f>SUM(BK552:BK555)</f>
        <v>0</v>
      </c>
    </row>
    <row r="552" s="2" customFormat="1" ht="16.5" customHeight="1">
      <c r="A552" s="40"/>
      <c r="B552" s="41"/>
      <c r="C552" s="206" t="s">
        <v>1845</v>
      </c>
      <c r="D552" s="206" t="s">
        <v>163</v>
      </c>
      <c r="E552" s="207" t="s">
        <v>1309</v>
      </c>
      <c r="F552" s="208" t="s">
        <v>1310</v>
      </c>
      <c r="G552" s="209" t="s">
        <v>166</v>
      </c>
      <c r="H552" s="210">
        <v>40.198999999999998</v>
      </c>
      <c r="I552" s="211"/>
      <c r="J552" s="212">
        <f>ROUND(I552*H552,2)</f>
        <v>0</v>
      </c>
      <c r="K552" s="208" t="s">
        <v>21</v>
      </c>
      <c r="L552" s="46"/>
      <c r="M552" s="213" t="s">
        <v>21</v>
      </c>
      <c r="N552" s="214" t="s">
        <v>48</v>
      </c>
      <c r="O552" s="86"/>
      <c r="P552" s="215">
        <f>O552*H552</f>
        <v>0</v>
      </c>
      <c r="Q552" s="215">
        <v>0</v>
      </c>
      <c r="R552" s="215">
        <f>Q552*H552</f>
        <v>0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168</v>
      </c>
      <c r="AT552" s="217" t="s">
        <v>163</v>
      </c>
      <c r="AU552" s="217" t="s">
        <v>87</v>
      </c>
      <c r="AY552" s="19" t="s">
        <v>161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9" t="s">
        <v>85</v>
      </c>
      <c r="BK552" s="218">
        <f>ROUND(I552*H552,2)</f>
        <v>0</v>
      </c>
      <c r="BL552" s="19" t="s">
        <v>168</v>
      </c>
      <c r="BM552" s="217" t="s">
        <v>1846</v>
      </c>
    </row>
    <row r="553" s="13" customFormat="1">
      <c r="A553" s="13"/>
      <c r="B553" s="224"/>
      <c r="C553" s="225"/>
      <c r="D553" s="226" t="s">
        <v>172</v>
      </c>
      <c r="E553" s="227" t="s">
        <v>21</v>
      </c>
      <c r="F553" s="228" t="s">
        <v>1847</v>
      </c>
      <c r="G553" s="225"/>
      <c r="H553" s="229">
        <v>40.198999999999998</v>
      </c>
      <c r="I553" s="230"/>
      <c r="J553" s="225"/>
      <c r="K553" s="225"/>
      <c r="L553" s="231"/>
      <c r="M553" s="232"/>
      <c r="N553" s="233"/>
      <c r="O553" s="233"/>
      <c r="P553" s="233"/>
      <c r="Q553" s="233"/>
      <c r="R553" s="233"/>
      <c r="S553" s="233"/>
      <c r="T553" s="23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5" t="s">
        <v>172</v>
      </c>
      <c r="AU553" s="235" t="s">
        <v>87</v>
      </c>
      <c r="AV553" s="13" t="s">
        <v>87</v>
      </c>
      <c r="AW553" s="13" t="s">
        <v>38</v>
      </c>
      <c r="AX553" s="13" t="s">
        <v>85</v>
      </c>
      <c r="AY553" s="235" t="s">
        <v>161</v>
      </c>
    </row>
    <row r="554" s="2" customFormat="1" ht="16.5" customHeight="1">
      <c r="A554" s="40"/>
      <c r="B554" s="41"/>
      <c r="C554" s="206" t="s">
        <v>1848</v>
      </c>
      <c r="D554" s="206" t="s">
        <v>163</v>
      </c>
      <c r="E554" s="207" t="s">
        <v>1315</v>
      </c>
      <c r="F554" s="208" t="s">
        <v>1316</v>
      </c>
      <c r="G554" s="209" t="s">
        <v>537</v>
      </c>
      <c r="H554" s="210">
        <v>-40199.25</v>
      </c>
      <c r="I554" s="211"/>
      <c r="J554" s="212">
        <f>ROUND(I554*H554,2)</f>
        <v>0</v>
      </c>
      <c r="K554" s="208" t="s">
        <v>21</v>
      </c>
      <c r="L554" s="46"/>
      <c r="M554" s="213" t="s">
        <v>21</v>
      </c>
      <c r="N554" s="214" t="s">
        <v>48</v>
      </c>
      <c r="O554" s="86"/>
      <c r="P554" s="215">
        <f>O554*H554</f>
        <v>0</v>
      </c>
      <c r="Q554" s="215">
        <v>0</v>
      </c>
      <c r="R554" s="215">
        <f>Q554*H554</f>
        <v>0</v>
      </c>
      <c r="S554" s="215">
        <v>0</v>
      </c>
      <c r="T554" s="21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7" t="s">
        <v>168</v>
      </c>
      <c r="AT554" s="217" t="s">
        <v>163</v>
      </c>
      <c r="AU554" s="217" t="s">
        <v>87</v>
      </c>
      <c r="AY554" s="19" t="s">
        <v>161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9" t="s">
        <v>85</v>
      </c>
      <c r="BK554" s="218">
        <f>ROUND(I554*H554,2)</f>
        <v>0</v>
      </c>
      <c r="BL554" s="19" t="s">
        <v>168</v>
      </c>
      <c r="BM554" s="217" t="s">
        <v>1849</v>
      </c>
    </row>
    <row r="555" s="13" customFormat="1">
      <c r="A555" s="13"/>
      <c r="B555" s="224"/>
      <c r="C555" s="225"/>
      <c r="D555" s="226" t="s">
        <v>172</v>
      </c>
      <c r="E555" s="227" t="s">
        <v>21</v>
      </c>
      <c r="F555" s="228" t="s">
        <v>1850</v>
      </c>
      <c r="G555" s="225"/>
      <c r="H555" s="229">
        <v>-40199.25</v>
      </c>
      <c r="I555" s="230"/>
      <c r="J555" s="225"/>
      <c r="K555" s="225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172</v>
      </c>
      <c r="AU555" s="235" t="s">
        <v>87</v>
      </c>
      <c r="AV555" s="13" t="s">
        <v>87</v>
      </c>
      <c r="AW555" s="13" t="s">
        <v>38</v>
      </c>
      <c r="AX555" s="13" t="s">
        <v>85</v>
      </c>
      <c r="AY555" s="235" t="s">
        <v>161</v>
      </c>
    </row>
    <row r="556" s="12" customFormat="1" ht="22.8" customHeight="1">
      <c r="A556" s="12"/>
      <c r="B556" s="190"/>
      <c r="C556" s="191"/>
      <c r="D556" s="192" t="s">
        <v>76</v>
      </c>
      <c r="E556" s="204" t="s">
        <v>467</v>
      </c>
      <c r="F556" s="204" t="s">
        <v>468</v>
      </c>
      <c r="G556" s="191"/>
      <c r="H556" s="191"/>
      <c r="I556" s="194"/>
      <c r="J556" s="205">
        <f>BK556</f>
        <v>0</v>
      </c>
      <c r="K556" s="191"/>
      <c r="L556" s="196"/>
      <c r="M556" s="197"/>
      <c r="N556" s="198"/>
      <c r="O556" s="198"/>
      <c r="P556" s="199">
        <f>SUM(P557:P558)</f>
        <v>0</v>
      </c>
      <c r="Q556" s="198"/>
      <c r="R556" s="199">
        <f>SUM(R557:R558)</f>
        <v>0</v>
      </c>
      <c r="S556" s="198"/>
      <c r="T556" s="200">
        <f>SUM(T557:T558)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01" t="s">
        <v>85</v>
      </c>
      <c r="AT556" s="202" t="s">
        <v>76</v>
      </c>
      <c r="AU556" s="202" t="s">
        <v>85</v>
      </c>
      <c r="AY556" s="201" t="s">
        <v>161</v>
      </c>
      <c r="BK556" s="203">
        <f>SUM(BK557:BK558)</f>
        <v>0</v>
      </c>
    </row>
    <row r="557" s="2" customFormat="1" ht="16.5" customHeight="1">
      <c r="A557" s="40"/>
      <c r="B557" s="41"/>
      <c r="C557" s="206" t="s">
        <v>1851</v>
      </c>
      <c r="D557" s="206" t="s">
        <v>163</v>
      </c>
      <c r="E557" s="207" t="s">
        <v>470</v>
      </c>
      <c r="F557" s="208" t="s">
        <v>471</v>
      </c>
      <c r="G557" s="209" t="s">
        <v>166</v>
      </c>
      <c r="H557" s="210">
        <v>2049.5279999999998</v>
      </c>
      <c r="I557" s="211"/>
      <c r="J557" s="212">
        <f>ROUND(I557*H557,2)</f>
        <v>0</v>
      </c>
      <c r="K557" s="208" t="s">
        <v>167</v>
      </c>
      <c r="L557" s="46"/>
      <c r="M557" s="213" t="s">
        <v>21</v>
      </c>
      <c r="N557" s="214" t="s">
        <v>48</v>
      </c>
      <c r="O557" s="86"/>
      <c r="P557" s="215">
        <f>O557*H557</f>
        <v>0</v>
      </c>
      <c r="Q557" s="215">
        <v>0</v>
      </c>
      <c r="R557" s="215">
        <f>Q557*H557</f>
        <v>0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168</v>
      </c>
      <c r="AT557" s="217" t="s">
        <v>163</v>
      </c>
      <c r="AU557" s="217" t="s">
        <v>87</v>
      </c>
      <c r="AY557" s="19" t="s">
        <v>161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85</v>
      </c>
      <c r="BK557" s="218">
        <f>ROUND(I557*H557,2)</f>
        <v>0</v>
      </c>
      <c r="BL557" s="19" t="s">
        <v>168</v>
      </c>
      <c r="BM557" s="217" t="s">
        <v>1852</v>
      </c>
    </row>
    <row r="558" s="2" customFormat="1">
      <c r="A558" s="40"/>
      <c r="B558" s="41"/>
      <c r="C558" s="42"/>
      <c r="D558" s="219" t="s">
        <v>170</v>
      </c>
      <c r="E558" s="42"/>
      <c r="F558" s="220" t="s">
        <v>473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170</v>
      </c>
      <c r="AU558" s="19" t="s">
        <v>87</v>
      </c>
    </row>
    <row r="559" s="12" customFormat="1" ht="25.92" customHeight="1">
      <c r="A559" s="12"/>
      <c r="B559" s="190"/>
      <c r="C559" s="191"/>
      <c r="D559" s="192" t="s">
        <v>76</v>
      </c>
      <c r="E559" s="193" t="s">
        <v>474</v>
      </c>
      <c r="F559" s="193" t="s">
        <v>475</v>
      </c>
      <c r="G559" s="191"/>
      <c r="H559" s="191"/>
      <c r="I559" s="194"/>
      <c r="J559" s="195">
        <f>BK559</f>
        <v>0</v>
      </c>
      <c r="K559" s="191"/>
      <c r="L559" s="196"/>
      <c r="M559" s="197"/>
      <c r="N559" s="198"/>
      <c r="O559" s="198"/>
      <c r="P559" s="199">
        <f>P560+P573+P583</f>
        <v>0</v>
      </c>
      <c r="Q559" s="198"/>
      <c r="R559" s="199">
        <f>R560+R573+R583</f>
        <v>1.4454489575000002</v>
      </c>
      <c r="S559" s="198"/>
      <c r="T559" s="200">
        <f>T560+T573+T583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01" t="s">
        <v>87</v>
      </c>
      <c r="AT559" s="202" t="s">
        <v>76</v>
      </c>
      <c r="AU559" s="202" t="s">
        <v>77</v>
      </c>
      <c r="AY559" s="201" t="s">
        <v>161</v>
      </c>
      <c r="BK559" s="203">
        <f>BK560+BK573+BK583</f>
        <v>0</v>
      </c>
    </row>
    <row r="560" s="12" customFormat="1" ht="22.8" customHeight="1">
      <c r="A560" s="12"/>
      <c r="B560" s="190"/>
      <c r="C560" s="191"/>
      <c r="D560" s="192" t="s">
        <v>76</v>
      </c>
      <c r="E560" s="204" t="s">
        <v>1853</v>
      </c>
      <c r="F560" s="204" t="s">
        <v>1854</v>
      </c>
      <c r="G560" s="191"/>
      <c r="H560" s="191"/>
      <c r="I560" s="194"/>
      <c r="J560" s="205">
        <f>BK560</f>
        <v>0</v>
      </c>
      <c r="K560" s="191"/>
      <c r="L560" s="196"/>
      <c r="M560" s="197"/>
      <c r="N560" s="198"/>
      <c r="O560" s="198"/>
      <c r="P560" s="199">
        <f>SUM(P561:P572)</f>
        <v>0</v>
      </c>
      <c r="Q560" s="198"/>
      <c r="R560" s="199">
        <f>SUM(R561:R572)</f>
        <v>0.0026731199999999997</v>
      </c>
      <c r="S560" s="198"/>
      <c r="T560" s="200">
        <f>SUM(T561:T572)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01" t="s">
        <v>87</v>
      </c>
      <c r="AT560" s="202" t="s">
        <v>76</v>
      </c>
      <c r="AU560" s="202" t="s">
        <v>85</v>
      </c>
      <c r="AY560" s="201" t="s">
        <v>161</v>
      </c>
      <c r="BK560" s="203">
        <f>SUM(BK561:BK572)</f>
        <v>0</v>
      </c>
    </row>
    <row r="561" s="2" customFormat="1" ht="24.15" customHeight="1">
      <c r="A561" s="40"/>
      <c r="B561" s="41"/>
      <c r="C561" s="206" t="s">
        <v>1855</v>
      </c>
      <c r="D561" s="206" t="s">
        <v>163</v>
      </c>
      <c r="E561" s="207" t="s">
        <v>1856</v>
      </c>
      <c r="F561" s="208" t="s">
        <v>1857</v>
      </c>
      <c r="G561" s="209" t="s">
        <v>232</v>
      </c>
      <c r="H561" s="210">
        <v>3</v>
      </c>
      <c r="I561" s="211"/>
      <c r="J561" s="212">
        <f>ROUND(I561*H561,2)</f>
        <v>0</v>
      </c>
      <c r="K561" s="208" t="s">
        <v>167</v>
      </c>
      <c r="L561" s="46"/>
      <c r="M561" s="213" t="s">
        <v>21</v>
      </c>
      <c r="N561" s="214" t="s">
        <v>48</v>
      </c>
      <c r="O561" s="86"/>
      <c r="P561" s="215">
        <f>O561*H561</f>
        <v>0</v>
      </c>
      <c r="Q561" s="215">
        <v>0.00029903999999999998</v>
      </c>
      <c r="R561" s="215">
        <f>Q561*H561</f>
        <v>0.00089711999999999995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266</v>
      </c>
      <c r="AT561" s="217" t="s">
        <v>163</v>
      </c>
      <c r="AU561" s="217" t="s">
        <v>87</v>
      </c>
      <c r="AY561" s="19" t="s">
        <v>161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85</v>
      </c>
      <c r="BK561" s="218">
        <f>ROUND(I561*H561,2)</f>
        <v>0</v>
      </c>
      <c r="BL561" s="19" t="s">
        <v>266</v>
      </c>
      <c r="BM561" s="217" t="s">
        <v>1858</v>
      </c>
    </row>
    <row r="562" s="2" customFormat="1">
      <c r="A562" s="40"/>
      <c r="B562" s="41"/>
      <c r="C562" s="42"/>
      <c r="D562" s="219" t="s">
        <v>170</v>
      </c>
      <c r="E562" s="42"/>
      <c r="F562" s="220" t="s">
        <v>1859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170</v>
      </c>
      <c r="AU562" s="19" t="s">
        <v>87</v>
      </c>
    </row>
    <row r="563" s="13" customFormat="1">
      <c r="A563" s="13"/>
      <c r="B563" s="224"/>
      <c r="C563" s="225"/>
      <c r="D563" s="226" t="s">
        <v>172</v>
      </c>
      <c r="E563" s="227" t="s">
        <v>21</v>
      </c>
      <c r="F563" s="228" t="s">
        <v>1860</v>
      </c>
      <c r="G563" s="225"/>
      <c r="H563" s="229">
        <v>1</v>
      </c>
      <c r="I563" s="230"/>
      <c r="J563" s="225"/>
      <c r="K563" s="225"/>
      <c r="L563" s="231"/>
      <c r="M563" s="232"/>
      <c r="N563" s="233"/>
      <c r="O563" s="233"/>
      <c r="P563" s="233"/>
      <c r="Q563" s="233"/>
      <c r="R563" s="233"/>
      <c r="S563" s="233"/>
      <c r="T563" s="23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5" t="s">
        <v>172</v>
      </c>
      <c r="AU563" s="235" t="s">
        <v>87</v>
      </c>
      <c r="AV563" s="13" t="s">
        <v>87</v>
      </c>
      <c r="AW563" s="13" t="s">
        <v>38</v>
      </c>
      <c r="AX563" s="13" t="s">
        <v>77</v>
      </c>
      <c r="AY563" s="235" t="s">
        <v>161</v>
      </c>
    </row>
    <row r="564" s="13" customFormat="1">
      <c r="A564" s="13"/>
      <c r="B564" s="224"/>
      <c r="C564" s="225"/>
      <c r="D564" s="226" t="s">
        <v>172</v>
      </c>
      <c r="E564" s="227" t="s">
        <v>21</v>
      </c>
      <c r="F564" s="228" t="s">
        <v>1861</v>
      </c>
      <c r="G564" s="225"/>
      <c r="H564" s="229">
        <v>2</v>
      </c>
      <c r="I564" s="230"/>
      <c r="J564" s="225"/>
      <c r="K564" s="225"/>
      <c r="L564" s="231"/>
      <c r="M564" s="232"/>
      <c r="N564" s="233"/>
      <c r="O564" s="233"/>
      <c r="P564" s="233"/>
      <c r="Q564" s="233"/>
      <c r="R564" s="233"/>
      <c r="S564" s="233"/>
      <c r="T564" s="23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5" t="s">
        <v>172</v>
      </c>
      <c r="AU564" s="235" t="s">
        <v>87</v>
      </c>
      <c r="AV564" s="13" t="s">
        <v>87</v>
      </c>
      <c r="AW564" s="13" t="s">
        <v>38</v>
      </c>
      <c r="AX564" s="13" t="s">
        <v>77</v>
      </c>
      <c r="AY564" s="235" t="s">
        <v>161</v>
      </c>
    </row>
    <row r="565" s="14" customFormat="1">
      <c r="A565" s="14"/>
      <c r="B565" s="236"/>
      <c r="C565" s="237"/>
      <c r="D565" s="226" t="s">
        <v>172</v>
      </c>
      <c r="E565" s="238" t="s">
        <v>21</v>
      </c>
      <c r="F565" s="239" t="s">
        <v>175</v>
      </c>
      <c r="G565" s="237"/>
      <c r="H565" s="240">
        <v>3</v>
      </c>
      <c r="I565" s="241"/>
      <c r="J565" s="237"/>
      <c r="K565" s="237"/>
      <c r="L565" s="242"/>
      <c r="M565" s="243"/>
      <c r="N565" s="244"/>
      <c r="O565" s="244"/>
      <c r="P565" s="244"/>
      <c r="Q565" s="244"/>
      <c r="R565" s="244"/>
      <c r="S565" s="244"/>
      <c r="T565" s="245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6" t="s">
        <v>172</v>
      </c>
      <c r="AU565" s="246" t="s">
        <v>87</v>
      </c>
      <c r="AV565" s="14" t="s">
        <v>168</v>
      </c>
      <c r="AW565" s="14" t="s">
        <v>38</v>
      </c>
      <c r="AX565" s="14" t="s">
        <v>85</v>
      </c>
      <c r="AY565" s="246" t="s">
        <v>161</v>
      </c>
    </row>
    <row r="566" s="2" customFormat="1" ht="24.15" customHeight="1">
      <c r="A566" s="40"/>
      <c r="B566" s="41"/>
      <c r="C566" s="247" t="s">
        <v>1862</v>
      </c>
      <c r="D566" s="247" t="s">
        <v>176</v>
      </c>
      <c r="E566" s="248" t="s">
        <v>1863</v>
      </c>
      <c r="F566" s="249" t="s">
        <v>1864</v>
      </c>
      <c r="G566" s="250" t="s">
        <v>186</v>
      </c>
      <c r="H566" s="251">
        <v>0.37</v>
      </c>
      <c r="I566" s="252"/>
      <c r="J566" s="253">
        <f>ROUND(I566*H566,2)</f>
        <v>0</v>
      </c>
      <c r="K566" s="249" t="s">
        <v>167</v>
      </c>
      <c r="L566" s="254"/>
      <c r="M566" s="255" t="s">
        <v>21</v>
      </c>
      <c r="N566" s="256" t="s">
        <v>48</v>
      </c>
      <c r="O566" s="86"/>
      <c r="P566" s="215">
        <f>O566*H566</f>
        <v>0</v>
      </c>
      <c r="Q566" s="215">
        <v>0.0047999999999999996</v>
      </c>
      <c r="R566" s="215">
        <f>Q566*H566</f>
        <v>0.0017759999999999998</v>
      </c>
      <c r="S566" s="215">
        <v>0</v>
      </c>
      <c r="T566" s="216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7" t="s">
        <v>351</v>
      </c>
      <c r="AT566" s="217" t="s">
        <v>176</v>
      </c>
      <c r="AU566" s="217" t="s">
        <v>87</v>
      </c>
      <c r="AY566" s="19" t="s">
        <v>161</v>
      </c>
      <c r="BE566" s="218">
        <f>IF(N566="základní",J566,0)</f>
        <v>0</v>
      </c>
      <c r="BF566" s="218">
        <f>IF(N566="snížená",J566,0)</f>
        <v>0</v>
      </c>
      <c r="BG566" s="218">
        <f>IF(N566="zákl. přenesená",J566,0)</f>
        <v>0</v>
      </c>
      <c r="BH566" s="218">
        <f>IF(N566="sníž. přenesená",J566,0)</f>
        <v>0</v>
      </c>
      <c r="BI566" s="218">
        <f>IF(N566="nulová",J566,0)</f>
        <v>0</v>
      </c>
      <c r="BJ566" s="19" t="s">
        <v>85</v>
      </c>
      <c r="BK566" s="218">
        <f>ROUND(I566*H566,2)</f>
        <v>0</v>
      </c>
      <c r="BL566" s="19" t="s">
        <v>266</v>
      </c>
      <c r="BM566" s="217" t="s">
        <v>1865</v>
      </c>
    </row>
    <row r="567" s="13" customFormat="1">
      <c r="A567" s="13"/>
      <c r="B567" s="224"/>
      <c r="C567" s="225"/>
      <c r="D567" s="226" t="s">
        <v>172</v>
      </c>
      <c r="E567" s="227" t="s">
        <v>21</v>
      </c>
      <c r="F567" s="228" t="s">
        <v>1866</v>
      </c>
      <c r="G567" s="225"/>
      <c r="H567" s="229">
        <v>0.126</v>
      </c>
      <c r="I567" s="230"/>
      <c r="J567" s="225"/>
      <c r="K567" s="225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172</v>
      </c>
      <c r="AU567" s="235" t="s">
        <v>87</v>
      </c>
      <c r="AV567" s="13" t="s">
        <v>87</v>
      </c>
      <c r="AW567" s="13" t="s">
        <v>38</v>
      </c>
      <c r="AX567" s="13" t="s">
        <v>77</v>
      </c>
      <c r="AY567" s="235" t="s">
        <v>161</v>
      </c>
    </row>
    <row r="568" s="13" customFormat="1">
      <c r="A568" s="13"/>
      <c r="B568" s="224"/>
      <c r="C568" s="225"/>
      <c r="D568" s="226" t="s">
        <v>172</v>
      </c>
      <c r="E568" s="227" t="s">
        <v>21</v>
      </c>
      <c r="F568" s="228" t="s">
        <v>1867</v>
      </c>
      <c r="G568" s="225"/>
      <c r="H568" s="229">
        <v>0.377</v>
      </c>
      <c r="I568" s="230"/>
      <c r="J568" s="225"/>
      <c r="K568" s="225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172</v>
      </c>
      <c r="AU568" s="235" t="s">
        <v>87</v>
      </c>
      <c r="AV568" s="13" t="s">
        <v>87</v>
      </c>
      <c r="AW568" s="13" t="s">
        <v>38</v>
      </c>
      <c r="AX568" s="13" t="s">
        <v>77</v>
      </c>
      <c r="AY568" s="235" t="s">
        <v>161</v>
      </c>
    </row>
    <row r="569" s="14" customFormat="1">
      <c r="A569" s="14"/>
      <c r="B569" s="236"/>
      <c r="C569" s="237"/>
      <c r="D569" s="226" t="s">
        <v>172</v>
      </c>
      <c r="E569" s="238" t="s">
        <v>21</v>
      </c>
      <c r="F569" s="239" t="s">
        <v>175</v>
      </c>
      <c r="G569" s="237"/>
      <c r="H569" s="240">
        <v>0.503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6" t="s">
        <v>172</v>
      </c>
      <c r="AU569" s="246" t="s">
        <v>87</v>
      </c>
      <c r="AV569" s="14" t="s">
        <v>168</v>
      </c>
      <c r="AW569" s="14" t="s">
        <v>38</v>
      </c>
      <c r="AX569" s="14" t="s">
        <v>77</v>
      </c>
      <c r="AY569" s="246" t="s">
        <v>161</v>
      </c>
    </row>
    <row r="570" s="13" customFormat="1">
      <c r="A570" s="13"/>
      <c r="B570" s="224"/>
      <c r="C570" s="225"/>
      <c r="D570" s="226" t="s">
        <v>172</v>
      </c>
      <c r="E570" s="227" t="s">
        <v>21</v>
      </c>
      <c r="F570" s="228" t="s">
        <v>1868</v>
      </c>
      <c r="G570" s="225"/>
      <c r="H570" s="229">
        <v>0.37</v>
      </c>
      <c r="I570" s="230"/>
      <c r="J570" s="225"/>
      <c r="K570" s="225"/>
      <c r="L570" s="231"/>
      <c r="M570" s="232"/>
      <c r="N570" s="233"/>
      <c r="O570" s="233"/>
      <c r="P570" s="233"/>
      <c r="Q570" s="233"/>
      <c r="R570" s="233"/>
      <c r="S570" s="233"/>
      <c r="T570" s="23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5" t="s">
        <v>172</v>
      </c>
      <c r="AU570" s="235" t="s">
        <v>87</v>
      </c>
      <c r="AV570" s="13" t="s">
        <v>87</v>
      </c>
      <c r="AW570" s="13" t="s">
        <v>38</v>
      </c>
      <c r="AX570" s="13" t="s">
        <v>85</v>
      </c>
      <c r="AY570" s="235" t="s">
        <v>161</v>
      </c>
    </row>
    <row r="571" s="2" customFormat="1" ht="24.15" customHeight="1">
      <c r="A571" s="40"/>
      <c r="B571" s="41"/>
      <c r="C571" s="206" t="s">
        <v>1869</v>
      </c>
      <c r="D571" s="206" t="s">
        <v>163</v>
      </c>
      <c r="E571" s="207" t="s">
        <v>1870</v>
      </c>
      <c r="F571" s="208" t="s">
        <v>1871</v>
      </c>
      <c r="G571" s="209" t="s">
        <v>166</v>
      </c>
      <c r="H571" s="210">
        <v>0.0030000000000000001</v>
      </c>
      <c r="I571" s="211"/>
      <c r="J571" s="212">
        <f>ROUND(I571*H571,2)</f>
        <v>0</v>
      </c>
      <c r="K571" s="208" t="s">
        <v>167</v>
      </c>
      <c r="L571" s="46"/>
      <c r="M571" s="213" t="s">
        <v>21</v>
      </c>
      <c r="N571" s="214" t="s">
        <v>48</v>
      </c>
      <c r="O571" s="86"/>
      <c r="P571" s="215">
        <f>O571*H571</f>
        <v>0</v>
      </c>
      <c r="Q571" s="215">
        <v>0</v>
      </c>
      <c r="R571" s="215">
        <f>Q571*H571</f>
        <v>0</v>
      </c>
      <c r="S571" s="215">
        <v>0</v>
      </c>
      <c r="T571" s="216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7" t="s">
        <v>266</v>
      </c>
      <c r="AT571" s="217" t="s">
        <v>163</v>
      </c>
      <c r="AU571" s="217" t="s">
        <v>87</v>
      </c>
      <c r="AY571" s="19" t="s">
        <v>161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9" t="s">
        <v>85</v>
      </c>
      <c r="BK571" s="218">
        <f>ROUND(I571*H571,2)</f>
        <v>0</v>
      </c>
      <c r="BL571" s="19" t="s">
        <v>266</v>
      </c>
      <c r="BM571" s="217" t="s">
        <v>1872</v>
      </c>
    </row>
    <row r="572" s="2" customFormat="1">
      <c r="A572" s="40"/>
      <c r="B572" s="41"/>
      <c r="C572" s="42"/>
      <c r="D572" s="219" t="s">
        <v>170</v>
      </c>
      <c r="E572" s="42"/>
      <c r="F572" s="220" t="s">
        <v>1873</v>
      </c>
      <c r="G572" s="42"/>
      <c r="H572" s="42"/>
      <c r="I572" s="221"/>
      <c r="J572" s="42"/>
      <c r="K572" s="42"/>
      <c r="L572" s="46"/>
      <c r="M572" s="222"/>
      <c r="N572" s="223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170</v>
      </c>
      <c r="AU572" s="19" t="s">
        <v>87</v>
      </c>
    </row>
    <row r="573" s="12" customFormat="1" ht="22.8" customHeight="1">
      <c r="A573" s="12"/>
      <c r="B573" s="190"/>
      <c r="C573" s="191"/>
      <c r="D573" s="192" t="s">
        <v>76</v>
      </c>
      <c r="E573" s="204" t="s">
        <v>494</v>
      </c>
      <c r="F573" s="204" t="s">
        <v>116</v>
      </c>
      <c r="G573" s="191"/>
      <c r="H573" s="191"/>
      <c r="I573" s="194"/>
      <c r="J573" s="205">
        <f>BK573</f>
        <v>0</v>
      </c>
      <c r="K573" s="191"/>
      <c r="L573" s="196"/>
      <c r="M573" s="197"/>
      <c r="N573" s="198"/>
      <c r="O573" s="198"/>
      <c r="P573" s="199">
        <f>SUM(P574:P582)</f>
        <v>0</v>
      </c>
      <c r="Q573" s="198"/>
      <c r="R573" s="199">
        <f>SUM(R574:R582)</f>
        <v>0.0070035000000000002</v>
      </c>
      <c r="S573" s="198"/>
      <c r="T573" s="200">
        <f>SUM(T574:T582)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01" t="s">
        <v>87</v>
      </c>
      <c r="AT573" s="202" t="s">
        <v>76</v>
      </c>
      <c r="AU573" s="202" t="s">
        <v>85</v>
      </c>
      <c r="AY573" s="201" t="s">
        <v>161</v>
      </c>
      <c r="BK573" s="203">
        <f>SUM(BK574:BK582)</f>
        <v>0</v>
      </c>
    </row>
    <row r="574" s="2" customFormat="1" ht="24.15" customHeight="1">
      <c r="A574" s="40"/>
      <c r="B574" s="41"/>
      <c r="C574" s="206" t="s">
        <v>1874</v>
      </c>
      <c r="D574" s="206" t="s">
        <v>163</v>
      </c>
      <c r="E574" s="207" t="s">
        <v>1875</v>
      </c>
      <c r="F574" s="208" t="s">
        <v>1876</v>
      </c>
      <c r="G574" s="209" t="s">
        <v>199</v>
      </c>
      <c r="H574" s="210">
        <v>60.899999999999999</v>
      </c>
      <c r="I574" s="211"/>
      <c r="J574" s="212">
        <f>ROUND(I574*H574,2)</f>
        <v>0</v>
      </c>
      <c r="K574" s="208" t="s">
        <v>167</v>
      </c>
      <c r="L574" s="46"/>
      <c r="M574" s="213" t="s">
        <v>21</v>
      </c>
      <c r="N574" s="214" t="s">
        <v>48</v>
      </c>
      <c r="O574" s="86"/>
      <c r="P574" s="215">
        <f>O574*H574</f>
        <v>0</v>
      </c>
      <c r="Q574" s="215">
        <v>0</v>
      </c>
      <c r="R574" s="215">
        <f>Q574*H574</f>
        <v>0</v>
      </c>
      <c r="S574" s="215">
        <v>0</v>
      </c>
      <c r="T574" s="216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17" t="s">
        <v>266</v>
      </c>
      <c r="AT574" s="217" t="s">
        <v>163</v>
      </c>
      <c r="AU574" s="217" t="s">
        <v>87</v>
      </c>
      <c r="AY574" s="19" t="s">
        <v>161</v>
      </c>
      <c r="BE574" s="218">
        <f>IF(N574="základní",J574,0)</f>
        <v>0</v>
      </c>
      <c r="BF574" s="218">
        <f>IF(N574="snížená",J574,0)</f>
        <v>0</v>
      </c>
      <c r="BG574" s="218">
        <f>IF(N574="zákl. přenesená",J574,0)</f>
        <v>0</v>
      </c>
      <c r="BH574" s="218">
        <f>IF(N574="sníž. přenesená",J574,0)</f>
        <v>0</v>
      </c>
      <c r="BI574" s="218">
        <f>IF(N574="nulová",J574,0)</f>
        <v>0</v>
      </c>
      <c r="BJ574" s="19" t="s">
        <v>85</v>
      </c>
      <c r="BK574" s="218">
        <f>ROUND(I574*H574,2)</f>
        <v>0</v>
      </c>
      <c r="BL574" s="19" t="s">
        <v>266</v>
      </c>
      <c r="BM574" s="217" t="s">
        <v>1877</v>
      </c>
    </row>
    <row r="575" s="2" customFormat="1">
      <c r="A575" s="40"/>
      <c r="B575" s="41"/>
      <c r="C575" s="42"/>
      <c r="D575" s="219" t="s">
        <v>170</v>
      </c>
      <c r="E575" s="42"/>
      <c r="F575" s="220" t="s">
        <v>1878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170</v>
      </c>
      <c r="AU575" s="19" t="s">
        <v>87</v>
      </c>
    </row>
    <row r="576" s="13" customFormat="1">
      <c r="A576" s="13"/>
      <c r="B576" s="224"/>
      <c r="C576" s="225"/>
      <c r="D576" s="226" t="s">
        <v>172</v>
      </c>
      <c r="E576" s="227" t="s">
        <v>21</v>
      </c>
      <c r="F576" s="228" t="s">
        <v>1879</v>
      </c>
      <c r="G576" s="225"/>
      <c r="H576" s="229">
        <v>12</v>
      </c>
      <c r="I576" s="230"/>
      <c r="J576" s="225"/>
      <c r="K576" s="225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172</v>
      </c>
      <c r="AU576" s="235" t="s">
        <v>87</v>
      </c>
      <c r="AV576" s="13" t="s">
        <v>87</v>
      </c>
      <c r="AW576" s="13" t="s">
        <v>38</v>
      </c>
      <c r="AX576" s="13" t="s">
        <v>77</v>
      </c>
      <c r="AY576" s="235" t="s">
        <v>161</v>
      </c>
    </row>
    <row r="577" s="13" customFormat="1">
      <c r="A577" s="13"/>
      <c r="B577" s="224"/>
      <c r="C577" s="225"/>
      <c r="D577" s="226" t="s">
        <v>172</v>
      </c>
      <c r="E577" s="227" t="s">
        <v>21</v>
      </c>
      <c r="F577" s="228" t="s">
        <v>1880</v>
      </c>
      <c r="G577" s="225"/>
      <c r="H577" s="229">
        <v>48.899999999999999</v>
      </c>
      <c r="I577" s="230"/>
      <c r="J577" s="225"/>
      <c r="K577" s="225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172</v>
      </c>
      <c r="AU577" s="235" t="s">
        <v>87</v>
      </c>
      <c r="AV577" s="13" t="s">
        <v>87</v>
      </c>
      <c r="AW577" s="13" t="s">
        <v>38</v>
      </c>
      <c r="AX577" s="13" t="s">
        <v>77</v>
      </c>
      <c r="AY577" s="235" t="s">
        <v>161</v>
      </c>
    </row>
    <row r="578" s="14" customFormat="1">
      <c r="A578" s="14"/>
      <c r="B578" s="236"/>
      <c r="C578" s="237"/>
      <c r="D578" s="226" t="s">
        <v>172</v>
      </c>
      <c r="E578" s="238" t="s">
        <v>21</v>
      </c>
      <c r="F578" s="239" t="s">
        <v>175</v>
      </c>
      <c r="G578" s="237"/>
      <c r="H578" s="240">
        <v>60.899999999999999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6" t="s">
        <v>172</v>
      </c>
      <c r="AU578" s="246" t="s">
        <v>87</v>
      </c>
      <c r="AV578" s="14" t="s">
        <v>168</v>
      </c>
      <c r="AW578" s="14" t="s">
        <v>38</v>
      </c>
      <c r="AX578" s="14" t="s">
        <v>85</v>
      </c>
      <c r="AY578" s="246" t="s">
        <v>161</v>
      </c>
    </row>
    <row r="579" s="2" customFormat="1" ht="16.5" customHeight="1">
      <c r="A579" s="40"/>
      <c r="B579" s="41"/>
      <c r="C579" s="247" t="s">
        <v>1881</v>
      </c>
      <c r="D579" s="247" t="s">
        <v>176</v>
      </c>
      <c r="E579" s="248" t="s">
        <v>1882</v>
      </c>
      <c r="F579" s="249" t="s">
        <v>1883</v>
      </c>
      <c r="G579" s="250" t="s">
        <v>199</v>
      </c>
      <c r="H579" s="251">
        <v>70.034999999999997</v>
      </c>
      <c r="I579" s="252"/>
      <c r="J579" s="253">
        <f>ROUND(I579*H579,2)</f>
        <v>0</v>
      </c>
      <c r="K579" s="249" t="s">
        <v>167</v>
      </c>
      <c r="L579" s="254"/>
      <c r="M579" s="255" t="s">
        <v>21</v>
      </c>
      <c r="N579" s="256" t="s">
        <v>48</v>
      </c>
      <c r="O579" s="86"/>
      <c r="P579" s="215">
        <f>O579*H579</f>
        <v>0</v>
      </c>
      <c r="Q579" s="215">
        <v>0.00010000000000000001</v>
      </c>
      <c r="R579" s="215">
        <f>Q579*H579</f>
        <v>0.0070035000000000002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351</v>
      </c>
      <c r="AT579" s="217" t="s">
        <v>176</v>
      </c>
      <c r="AU579" s="217" t="s">
        <v>87</v>
      </c>
      <c r="AY579" s="19" t="s">
        <v>161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85</v>
      </c>
      <c r="BK579" s="218">
        <f>ROUND(I579*H579,2)</f>
        <v>0</v>
      </c>
      <c r="BL579" s="19" t="s">
        <v>266</v>
      </c>
      <c r="BM579" s="217" t="s">
        <v>1884</v>
      </c>
    </row>
    <row r="580" s="13" customFormat="1">
      <c r="A580" s="13"/>
      <c r="B580" s="224"/>
      <c r="C580" s="225"/>
      <c r="D580" s="226" t="s">
        <v>172</v>
      </c>
      <c r="E580" s="227" t="s">
        <v>21</v>
      </c>
      <c r="F580" s="228" t="s">
        <v>1885</v>
      </c>
      <c r="G580" s="225"/>
      <c r="H580" s="229">
        <v>70.034999999999997</v>
      </c>
      <c r="I580" s="230"/>
      <c r="J580" s="225"/>
      <c r="K580" s="225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172</v>
      </c>
      <c r="AU580" s="235" t="s">
        <v>87</v>
      </c>
      <c r="AV580" s="13" t="s">
        <v>87</v>
      </c>
      <c r="AW580" s="13" t="s">
        <v>38</v>
      </c>
      <c r="AX580" s="13" t="s">
        <v>85</v>
      </c>
      <c r="AY580" s="235" t="s">
        <v>161</v>
      </c>
    </row>
    <row r="581" s="2" customFormat="1" ht="24.15" customHeight="1">
      <c r="A581" s="40"/>
      <c r="B581" s="41"/>
      <c r="C581" s="206" t="s">
        <v>1886</v>
      </c>
      <c r="D581" s="206" t="s">
        <v>163</v>
      </c>
      <c r="E581" s="207" t="s">
        <v>513</v>
      </c>
      <c r="F581" s="208" t="s">
        <v>514</v>
      </c>
      <c r="G581" s="209" t="s">
        <v>166</v>
      </c>
      <c r="H581" s="210">
        <v>0.0070000000000000001</v>
      </c>
      <c r="I581" s="211"/>
      <c r="J581" s="212">
        <f>ROUND(I581*H581,2)</f>
        <v>0</v>
      </c>
      <c r="K581" s="208" t="s">
        <v>167</v>
      </c>
      <c r="L581" s="46"/>
      <c r="M581" s="213" t="s">
        <v>21</v>
      </c>
      <c r="N581" s="214" t="s">
        <v>48</v>
      </c>
      <c r="O581" s="86"/>
      <c r="P581" s="215">
        <f>O581*H581</f>
        <v>0</v>
      </c>
      <c r="Q581" s="215">
        <v>0</v>
      </c>
      <c r="R581" s="215">
        <f>Q581*H581</f>
        <v>0</v>
      </c>
      <c r="S581" s="215">
        <v>0</v>
      </c>
      <c r="T581" s="216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7" t="s">
        <v>266</v>
      </c>
      <c r="AT581" s="217" t="s">
        <v>163</v>
      </c>
      <c r="AU581" s="217" t="s">
        <v>87</v>
      </c>
      <c r="AY581" s="19" t="s">
        <v>161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9" t="s">
        <v>85</v>
      </c>
      <c r="BK581" s="218">
        <f>ROUND(I581*H581,2)</f>
        <v>0</v>
      </c>
      <c r="BL581" s="19" t="s">
        <v>266</v>
      </c>
      <c r="BM581" s="217" t="s">
        <v>1887</v>
      </c>
    </row>
    <row r="582" s="2" customFormat="1">
      <c r="A582" s="40"/>
      <c r="B582" s="41"/>
      <c r="C582" s="42"/>
      <c r="D582" s="219" t="s">
        <v>170</v>
      </c>
      <c r="E582" s="42"/>
      <c r="F582" s="220" t="s">
        <v>516</v>
      </c>
      <c r="G582" s="42"/>
      <c r="H582" s="42"/>
      <c r="I582" s="221"/>
      <c r="J582" s="42"/>
      <c r="K582" s="42"/>
      <c r="L582" s="46"/>
      <c r="M582" s="222"/>
      <c r="N582" s="223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170</v>
      </c>
      <c r="AU582" s="19" t="s">
        <v>87</v>
      </c>
    </row>
    <row r="583" s="12" customFormat="1" ht="22.8" customHeight="1">
      <c r="A583" s="12"/>
      <c r="B583" s="190"/>
      <c r="C583" s="191"/>
      <c r="D583" s="192" t="s">
        <v>76</v>
      </c>
      <c r="E583" s="204" t="s">
        <v>517</v>
      </c>
      <c r="F583" s="204" t="s">
        <v>518</v>
      </c>
      <c r="G583" s="191"/>
      <c r="H583" s="191"/>
      <c r="I583" s="194"/>
      <c r="J583" s="205">
        <f>BK583</f>
        <v>0</v>
      </c>
      <c r="K583" s="191"/>
      <c r="L583" s="196"/>
      <c r="M583" s="197"/>
      <c r="N583" s="198"/>
      <c r="O583" s="198"/>
      <c r="P583" s="199">
        <f>SUM(P584:P614)</f>
        <v>0</v>
      </c>
      <c r="Q583" s="198"/>
      <c r="R583" s="199">
        <f>SUM(R584:R614)</f>
        <v>1.4357723375000002</v>
      </c>
      <c r="S583" s="198"/>
      <c r="T583" s="200">
        <f>SUM(T584:T614)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01" t="s">
        <v>87</v>
      </c>
      <c r="AT583" s="202" t="s">
        <v>76</v>
      </c>
      <c r="AU583" s="202" t="s">
        <v>85</v>
      </c>
      <c r="AY583" s="201" t="s">
        <v>161</v>
      </c>
      <c r="BK583" s="203">
        <f>SUM(BK584:BK614)</f>
        <v>0</v>
      </c>
    </row>
    <row r="584" s="2" customFormat="1" ht="16.5" customHeight="1">
      <c r="A584" s="40"/>
      <c r="B584" s="41"/>
      <c r="C584" s="206" t="s">
        <v>1888</v>
      </c>
      <c r="D584" s="206" t="s">
        <v>163</v>
      </c>
      <c r="E584" s="207" t="s">
        <v>1324</v>
      </c>
      <c r="F584" s="208" t="s">
        <v>1325</v>
      </c>
      <c r="G584" s="209" t="s">
        <v>537</v>
      </c>
      <c r="H584" s="210">
        <v>269</v>
      </c>
      <c r="I584" s="211"/>
      <c r="J584" s="212">
        <f>ROUND(I584*H584,2)</f>
        <v>0</v>
      </c>
      <c r="K584" s="208" t="s">
        <v>200</v>
      </c>
      <c r="L584" s="46"/>
      <c r="M584" s="213" t="s">
        <v>21</v>
      </c>
      <c r="N584" s="214" t="s">
        <v>48</v>
      </c>
      <c r="O584" s="86"/>
      <c r="P584" s="215">
        <f>O584*H584</f>
        <v>0</v>
      </c>
      <c r="Q584" s="215">
        <v>5.0000000000000002E-05</v>
      </c>
      <c r="R584" s="215">
        <f>Q584*H584</f>
        <v>0.01345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266</v>
      </c>
      <c r="AT584" s="217" t="s">
        <v>163</v>
      </c>
      <c r="AU584" s="217" t="s">
        <v>87</v>
      </c>
      <c r="AY584" s="19" t="s">
        <v>161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85</v>
      </c>
      <c r="BK584" s="218">
        <f>ROUND(I584*H584,2)</f>
        <v>0</v>
      </c>
      <c r="BL584" s="19" t="s">
        <v>266</v>
      </c>
      <c r="BM584" s="217" t="s">
        <v>1889</v>
      </c>
    </row>
    <row r="585" s="2" customFormat="1">
      <c r="A585" s="40"/>
      <c r="B585" s="41"/>
      <c r="C585" s="42"/>
      <c r="D585" s="219" t="s">
        <v>170</v>
      </c>
      <c r="E585" s="42"/>
      <c r="F585" s="220" t="s">
        <v>1327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170</v>
      </c>
      <c r="AU585" s="19" t="s">
        <v>87</v>
      </c>
    </row>
    <row r="586" s="13" customFormat="1">
      <c r="A586" s="13"/>
      <c r="B586" s="224"/>
      <c r="C586" s="225"/>
      <c r="D586" s="226" t="s">
        <v>172</v>
      </c>
      <c r="E586" s="227" t="s">
        <v>21</v>
      </c>
      <c r="F586" s="228" t="s">
        <v>1890</v>
      </c>
      <c r="G586" s="225"/>
      <c r="H586" s="229">
        <v>269</v>
      </c>
      <c r="I586" s="230"/>
      <c r="J586" s="225"/>
      <c r="K586" s="225"/>
      <c r="L586" s="231"/>
      <c r="M586" s="232"/>
      <c r="N586" s="233"/>
      <c r="O586" s="233"/>
      <c r="P586" s="233"/>
      <c r="Q586" s="233"/>
      <c r="R586" s="233"/>
      <c r="S586" s="233"/>
      <c r="T586" s="23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5" t="s">
        <v>172</v>
      </c>
      <c r="AU586" s="235" t="s">
        <v>87</v>
      </c>
      <c r="AV586" s="13" t="s">
        <v>87</v>
      </c>
      <c r="AW586" s="13" t="s">
        <v>38</v>
      </c>
      <c r="AX586" s="13" t="s">
        <v>85</v>
      </c>
      <c r="AY586" s="235" t="s">
        <v>161</v>
      </c>
    </row>
    <row r="587" s="2" customFormat="1" ht="16.5" customHeight="1">
      <c r="A587" s="40"/>
      <c r="B587" s="41"/>
      <c r="C587" s="247" t="s">
        <v>1891</v>
      </c>
      <c r="D587" s="247" t="s">
        <v>176</v>
      </c>
      <c r="E587" s="248" t="s">
        <v>1329</v>
      </c>
      <c r="F587" s="249" t="s">
        <v>1330</v>
      </c>
      <c r="G587" s="250" t="s">
        <v>232</v>
      </c>
      <c r="H587" s="251">
        <v>7</v>
      </c>
      <c r="I587" s="252"/>
      <c r="J587" s="253">
        <f>ROUND(I587*H587,2)</f>
        <v>0</v>
      </c>
      <c r="K587" s="249" t="s">
        <v>167</v>
      </c>
      <c r="L587" s="254"/>
      <c r="M587" s="255" t="s">
        <v>21</v>
      </c>
      <c r="N587" s="256" t="s">
        <v>48</v>
      </c>
      <c r="O587" s="86"/>
      <c r="P587" s="215">
        <f>O587*H587</f>
        <v>0</v>
      </c>
      <c r="Q587" s="215">
        <v>0.038399999999999997</v>
      </c>
      <c r="R587" s="215">
        <f>Q587*H587</f>
        <v>0.26879999999999998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351</v>
      </c>
      <c r="AT587" s="217" t="s">
        <v>176</v>
      </c>
      <c r="AU587" s="217" t="s">
        <v>87</v>
      </c>
      <c r="AY587" s="19" t="s">
        <v>161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85</v>
      </c>
      <c r="BK587" s="218">
        <f>ROUND(I587*H587,2)</f>
        <v>0</v>
      </c>
      <c r="BL587" s="19" t="s">
        <v>266</v>
      </c>
      <c r="BM587" s="217" t="s">
        <v>1892</v>
      </c>
    </row>
    <row r="588" s="13" customFormat="1">
      <c r="A588" s="13"/>
      <c r="B588" s="224"/>
      <c r="C588" s="225"/>
      <c r="D588" s="226" t="s">
        <v>172</v>
      </c>
      <c r="E588" s="227" t="s">
        <v>21</v>
      </c>
      <c r="F588" s="228" t="s">
        <v>1893</v>
      </c>
      <c r="G588" s="225"/>
      <c r="H588" s="229">
        <v>7</v>
      </c>
      <c r="I588" s="230"/>
      <c r="J588" s="225"/>
      <c r="K588" s="225"/>
      <c r="L588" s="231"/>
      <c r="M588" s="232"/>
      <c r="N588" s="233"/>
      <c r="O588" s="233"/>
      <c r="P588" s="233"/>
      <c r="Q588" s="233"/>
      <c r="R588" s="233"/>
      <c r="S588" s="233"/>
      <c r="T588" s="23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5" t="s">
        <v>172</v>
      </c>
      <c r="AU588" s="235" t="s">
        <v>87</v>
      </c>
      <c r="AV588" s="13" t="s">
        <v>87</v>
      </c>
      <c r="AW588" s="13" t="s">
        <v>38</v>
      </c>
      <c r="AX588" s="13" t="s">
        <v>85</v>
      </c>
      <c r="AY588" s="235" t="s">
        <v>161</v>
      </c>
    </row>
    <row r="589" s="2" customFormat="1" ht="24.15" customHeight="1">
      <c r="A589" s="40"/>
      <c r="B589" s="41"/>
      <c r="C589" s="206" t="s">
        <v>1894</v>
      </c>
      <c r="D589" s="206" t="s">
        <v>163</v>
      </c>
      <c r="E589" s="207" t="s">
        <v>1333</v>
      </c>
      <c r="F589" s="208" t="s">
        <v>1334</v>
      </c>
      <c r="G589" s="209" t="s">
        <v>199</v>
      </c>
      <c r="H589" s="210">
        <v>1.2</v>
      </c>
      <c r="I589" s="211"/>
      <c r="J589" s="212">
        <f>ROUND(I589*H589,2)</f>
        <v>0</v>
      </c>
      <c r="K589" s="208" t="s">
        <v>167</v>
      </c>
      <c r="L589" s="46"/>
      <c r="M589" s="213" t="s">
        <v>21</v>
      </c>
      <c r="N589" s="214" t="s">
        <v>48</v>
      </c>
      <c r="O589" s="86"/>
      <c r="P589" s="215">
        <f>O589*H589</f>
        <v>0</v>
      </c>
      <c r="Q589" s="215">
        <v>0</v>
      </c>
      <c r="R589" s="215">
        <f>Q589*H589</f>
        <v>0</v>
      </c>
      <c r="S589" s="215">
        <v>0</v>
      </c>
      <c r="T589" s="216">
        <f>S589*H589</f>
        <v>0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17" t="s">
        <v>266</v>
      </c>
      <c r="AT589" s="217" t="s">
        <v>163</v>
      </c>
      <c r="AU589" s="217" t="s">
        <v>87</v>
      </c>
      <c r="AY589" s="19" t="s">
        <v>161</v>
      </c>
      <c r="BE589" s="218">
        <f>IF(N589="základní",J589,0)</f>
        <v>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9" t="s">
        <v>85</v>
      </c>
      <c r="BK589" s="218">
        <f>ROUND(I589*H589,2)</f>
        <v>0</v>
      </c>
      <c r="BL589" s="19" t="s">
        <v>266</v>
      </c>
      <c r="BM589" s="217" t="s">
        <v>1895</v>
      </c>
    </row>
    <row r="590" s="2" customFormat="1">
      <c r="A590" s="40"/>
      <c r="B590" s="41"/>
      <c r="C590" s="42"/>
      <c r="D590" s="219" t="s">
        <v>170</v>
      </c>
      <c r="E590" s="42"/>
      <c r="F590" s="220" t="s">
        <v>1336</v>
      </c>
      <c r="G590" s="42"/>
      <c r="H590" s="42"/>
      <c r="I590" s="221"/>
      <c r="J590" s="42"/>
      <c r="K590" s="42"/>
      <c r="L590" s="46"/>
      <c r="M590" s="222"/>
      <c r="N590" s="223"/>
      <c r="O590" s="86"/>
      <c r="P590" s="86"/>
      <c r="Q590" s="86"/>
      <c r="R590" s="86"/>
      <c r="S590" s="86"/>
      <c r="T590" s="87"/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T590" s="19" t="s">
        <v>170</v>
      </c>
      <c r="AU590" s="19" t="s">
        <v>87</v>
      </c>
    </row>
    <row r="591" s="13" customFormat="1">
      <c r="A591" s="13"/>
      <c r="B591" s="224"/>
      <c r="C591" s="225"/>
      <c r="D591" s="226" t="s">
        <v>172</v>
      </c>
      <c r="E591" s="227" t="s">
        <v>21</v>
      </c>
      <c r="F591" s="228" t="s">
        <v>1896</v>
      </c>
      <c r="G591" s="225"/>
      <c r="H591" s="229">
        <v>1.2</v>
      </c>
      <c r="I591" s="230"/>
      <c r="J591" s="225"/>
      <c r="K591" s="225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172</v>
      </c>
      <c r="AU591" s="235" t="s">
        <v>87</v>
      </c>
      <c r="AV591" s="13" t="s">
        <v>87</v>
      </c>
      <c r="AW591" s="13" t="s">
        <v>38</v>
      </c>
      <c r="AX591" s="13" t="s">
        <v>85</v>
      </c>
      <c r="AY591" s="235" t="s">
        <v>161</v>
      </c>
    </row>
    <row r="592" s="2" customFormat="1" ht="16.5" customHeight="1">
      <c r="A592" s="40"/>
      <c r="B592" s="41"/>
      <c r="C592" s="206" t="s">
        <v>1897</v>
      </c>
      <c r="D592" s="206" t="s">
        <v>163</v>
      </c>
      <c r="E592" s="207" t="s">
        <v>547</v>
      </c>
      <c r="F592" s="208" t="s">
        <v>548</v>
      </c>
      <c r="G592" s="209" t="s">
        <v>537</v>
      </c>
      <c r="H592" s="210">
        <v>95</v>
      </c>
      <c r="I592" s="211"/>
      <c r="J592" s="212">
        <f>ROUND(I592*H592,2)</f>
        <v>0</v>
      </c>
      <c r="K592" s="208" t="s">
        <v>167</v>
      </c>
      <c r="L592" s="46"/>
      <c r="M592" s="213" t="s">
        <v>21</v>
      </c>
      <c r="N592" s="214" t="s">
        <v>48</v>
      </c>
      <c r="O592" s="86"/>
      <c r="P592" s="215">
        <f>O592*H592</f>
        <v>0</v>
      </c>
      <c r="Q592" s="215">
        <v>4.93375E-05</v>
      </c>
      <c r="R592" s="215">
        <f>Q592*H592</f>
        <v>0.0046870625000000003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266</v>
      </c>
      <c r="AT592" s="217" t="s">
        <v>163</v>
      </c>
      <c r="AU592" s="217" t="s">
        <v>87</v>
      </c>
      <c r="AY592" s="19" t="s">
        <v>161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85</v>
      </c>
      <c r="BK592" s="218">
        <f>ROUND(I592*H592,2)</f>
        <v>0</v>
      </c>
      <c r="BL592" s="19" t="s">
        <v>266</v>
      </c>
      <c r="BM592" s="217" t="s">
        <v>1898</v>
      </c>
    </row>
    <row r="593" s="2" customFormat="1">
      <c r="A593" s="40"/>
      <c r="B593" s="41"/>
      <c r="C593" s="42"/>
      <c r="D593" s="219" t="s">
        <v>170</v>
      </c>
      <c r="E593" s="42"/>
      <c r="F593" s="220" t="s">
        <v>550</v>
      </c>
      <c r="G593" s="42"/>
      <c r="H593" s="42"/>
      <c r="I593" s="221"/>
      <c r="J593" s="42"/>
      <c r="K593" s="42"/>
      <c r="L593" s="46"/>
      <c r="M593" s="222"/>
      <c r="N593" s="22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170</v>
      </c>
      <c r="AU593" s="19" t="s">
        <v>87</v>
      </c>
    </row>
    <row r="594" s="13" customFormat="1">
      <c r="A594" s="13"/>
      <c r="B594" s="224"/>
      <c r="C594" s="225"/>
      <c r="D594" s="226" t="s">
        <v>172</v>
      </c>
      <c r="E594" s="227" t="s">
        <v>21</v>
      </c>
      <c r="F594" s="228" t="s">
        <v>1899</v>
      </c>
      <c r="G594" s="225"/>
      <c r="H594" s="229">
        <v>95</v>
      </c>
      <c r="I594" s="230"/>
      <c r="J594" s="225"/>
      <c r="K594" s="225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172</v>
      </c>
      <c r="AU594" s="235" t="s">
        <v>87</v>
      </c>
      <c r="AV594" s="13" t="s">
        <v>87</v>
      </c>
      <c r="AW594" s="13" t="s">
        <v>38</v>
      </c>
      <c r="AX594" s="13" t="s">
        <v>85</v>
      </c>
      <c r="AY594" s="235" t="s">
        <v>161</v>
      </c>
    </row>
    <row r="595" s="2" customFormat="1" ht="16.5" customHeight="1">
      <c r="A595" s="40"/>
      <c r="B595" s="41"/>
      <c r="C595" s="247" t="s">
        <v>1900</v>
      </c>
      <c r="D595" s="247" t="s">
        <v>176</v>
      </c>
      <c r="E595" s="248" t="s">
        <v>542</v>
      </c>
      <c r="F595" s="249" t="s">
        <v>1901</v>
      </c>
      <c r="G595" s="250" t="s">
        <v>537</v>
      </c>
      <c r="H595" s="251">
        <v>95</v>
      </c>
      <c r="I595" s="252"/>
      <c r="J595" s="253">
        <f>ROUND(I595*H595,2)</f>
        <v>0</v>
      </c>
      <c r="K595" s="249" t="s">
        <v>21</v>
      </c>
      <c r="L595" s="254"/>
      <c r="M595" s="255" t="s">
        <v>21</v>
      </c>
      <c r="N595" s="256" t="s">
        <v>48</v>
      </c>
      <c r="O595" s="86"/>
      <c r="P595" s="215">
        <f>O595*H595</f>
        <v>0</v>
      </c>
      <c r="Q595" s="215">
        <v>0.001</v>
      </c>
      <c r="R595" s="215">
        <f>Q595*H595</f>
        <v>0.095000000000000001</v>
      </c>
      <c r="S595" s="215">
        <v>0</v>
      </c>
      <c r="T595" s="216">
        <f>S595*H595</f>
        <v>0</v>
      </c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R595" s="217" t="s">
        <v>179</v>
      </c>
      <c r="AT595" s="217" t="s">
        <v>176</v>
      </c>
      <c r="AU595" s="217" t="s">
        <v>87</v>
      </c>
      <c r="AY595" s="19" t="s">
        <v>161</v>
      </c>
      <c r="BE595" s="218">
        <f>IF(N595="základní",J595,0)</f>
        <v>0</v>
      </c>
      <c r="BF595" s="218">
        <f>IF(N595="snížená",J595,0)</f>
        <v>0</v>
      </c>
      <c r="BG595" s="218">
        <f>IF(N595="zákl. přenesená",J595,0)</f>
        <v>0</v>
      </c>
      <c r="BH595" s="218">
        <f>IF(N595="sníž. přenesená",J595,0)</f>
        <v>0</v>
      </c>
      <c r="BI595" s="218">
        <f>IF(N595="nulová",J595,0)</f>
        <v>0</v>
      </c>
      <c r="BJ595" s="19" t="s">
        <v>85</v>
      </c>
      <c r="BK595" s="218">
        <f>ROUND(I595*H595,2)</f>
        <v>0</v>
      </c>
      <c r="BL595" s="19" t="s">
        <v>168</v>
      </c>
      <c r="BM595" s="217" t="s">
        <v>1902</v>
      </c>
    </row>
    <row r="596" s="2" customFormat="1">
      <c r="A596" s="40"/>
      <c r="B596" s="41"/>
      <c r="C596" s="42"/>
      <c r="D596" s="226" t="s">
        <v>181</v>
      </c>
      <c r="E596" s="42"/>
      <c r="F596" s="257" t="s">
        <v>1903</v>
      </c>
      <c r="G596" s="42"/>
      <c r="H596" s="42"/>
      <c r="I596" s="221"/>
      <c r="J596" s="42"/>
      <c r="K596" s="42"/>
      <c r="L596" s="46"/>
      <c r="M596" s="222"/>
      <c r="N596" s="223"/>
      <c r="O596" s="86"/>
      <c r="P596" s="86"/>
      <c r="Q596" s="86"/>
      <c r="R596" s="86"/>
      <c r="S596" s="86"/>
      <c r="T596" s="87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T596" s="19" t="s">
        <v>181</v>
      </c>
      <c r="AU596" s="19" t="s">
        <v>87</v>
      </c>
    </row>
    <row r="597" s="13" customFormat="1">
      <c r="A597" s="13"/>
      <c r="B597" s="224"/>
      <c r="C597" s="225"/>
      <c r="D597" s="226" t="s">
        <v>172</v>
      </c>
      <c r="E597" s="227" t="s">
        <v>21</v>
      </c>
      <c r="F597" s="228" t="s">
        <v>1899</v>
      </c>
      <c r="G597" s="225"/>
      <c r="H597" s="229">
        <v>95</v>
      </c>
      <c r="I597" s="230"/>
      <c r="J597" s="225"/>
      <c r="K597" s="225"/>
      <c r="L597" s="231"/>
      <c r="M597" s="232"/>
      <c r="N597" s="233"/>
      <c r="O597" s="233"/>
      <c r="P597" s="233"/>
      <c r="Q597" s="233"/>
      <c r="R597" s="233"/>
      <c r="S597" s="233"/>
      <c r="T597" s="23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5" t="s">
        <v>172</v>
      </c>
      <c r="AU597" s="235" t="s">
        <v>87</v>
      </c>
      <c r="AV597" s="13" t="s">
        <v>87</v>
      </c>
      <c r="AW597" s="13" t="s">
        <v>38</v>
      </c>
      <c r="AX597" s="13" t="s">
        <v>85</v>
      </c>
      <c r="AY597" s="235" t="s">
        <v>161</v>
      </c>
    </row>
    <row r="598" s="2" customFormat="1" ht="16.5" customHeight="1">
      <c r="A598" s="40"/>
      <c r="B598" s="41"/>
      <c r="C598" s="206" t="s">
        <v>1904</v>
      </c>
      <c r="D598" s="206" t="s">
        <v>163</v>
      </c>
      <c r="E598" s="207" t="s">
        <v>553</v>
      </c>
      <c r="F598" s="208" t="s">
        <v>554</v>
      </c>
      <c r="G598" s="209" t="s">
        <v>537</v>
      </c>
      <c r="H598" s="210">
        <v>1005</v>
      </c>
      <c r="I598" s="211"/>
      <c r="J598" s="212">
        <f>ROUND(I598*H598,2)</f>
        <v>0</v>
      </c>
      <c r="K598" s="208" t="s">
        <v>167</v>
      </c>
      <c r="L598" s="46"/>
      <c r="M598" s="213" t="s">
        <v>21</v>
      </c>
      <c r="N598" s="214" t="s">
        <v>48</v>
      </c>
      <c r="O598" s="86"/>
      <c r="P598" s="215">
        <f>O598*H598</f>
        <v>0</v>
      </c>
      <c r="Q598" s="215">
        <v>4.8374999999999997E-05</v>
      </c>
      <c r="R598" s="215">
        <f>Q598*H598</f>
        <v>0.048616874999999997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266</v>
      </c>
      <c r="AT598" s="217" t="s">
        <v>163</v>
      </c>
      <c r="AU598" s="217" t="s">
        <v>87</v>
      </c>
      <c r="AY598" s="19" t="s">
        <v>161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85</v>
      </c>
      <c r="BK598" s="218">
        <f>ROUND(I598*H598,2)</f>
        <v>0</v>
      </c>
      <c r="BL598" s="19" t="s">
        <v>266</v>
      </c>
      <c r="BM598" s="217" t="s">
        <v>1905</v>
      </c>
    </row>
    <row r="599" s="2" customFormat="1">
      <c r="A599" s="40"/>
      <c r="B599" s="41"/>
      <c r="C599" s="42"/>
      <c r="D599" s="219" t="s">
        <v>170</v>
      </c>
      <c r="E599" s="42"/>
      <c r="F599" s="220" t="s">
        <v>556</v>
      </c>
      <c r="G599" s="42"/>
      <c r="H599" s="42"/>
      <c r="I599" s="221"/>
      <c r="J599" s="42"/>
      <c r="K599" s="42"/>
      <c r="L599" s="46"/>
      <c r="M599" s="222"/>
      <c r="N599" s="22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170</v>
      </c>
      <c r="AU599" s="19" t="s">
        <v>87</v>
      </c>
    </row>
    <row r="600" s="13" customFormat="1">
      <c r="A600" s="13"/>
      <c r="B600" s="224"/>
      <c r="C600" s="225"/>
      <c r="D600" s="226" t="s">
        <v>172</v>
      </c>
      <c r="E600" s="227" t="s">
        <v>21</v>
      </c>
      <c r="F600" s="228" t="s">
        <v>1906</v>
      </c>
      <c r="G600" s="225"/>
      <c r="H600" s="229">
        <v>420</v>
      </c>
      <c r="I600" s="230"/>
      <c r="J600" s="225"/>
      <c r="K600" s="225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172</v>
      </c>
      <c r="AU600" s="235" t="s">
        <v>87</v>
      </c>
      <c r="AV600" s="13" t="s">
        <v>87</v>
      </c>
      <c r="AW600" s="13" t="s">
        <v>38</v>
      </c>
      <c r="AX600" s="13" t="s">
        <v>77</v>
      </c>
      <c r="AY600" s="235" t="s">
        <v>161</v>
      </c>
    </row>
    <row r="601" s="13" customFormat="1">
      <c r="A601" s="13"/>
      <c r="B601" s="224"/>
      <c r="C601" s="225"/>
      <c r="D601" s="226" t="s">
        <v>172</v>
      </c>
      <c r="E601" s="227" t="s">
        <v>21</v>
      </c>
      <c r="F601" s="228" t="s">
        <v>1907</v>
      </c>
      <c r="G601" s="225"/>
      <c r="H601" s="229">
        <v>585</v>
      </c>
      <c r="I601" s="230"/>
      <c r="J601" s="225"/>
      <c r="K601" s="225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172</v>
      </c>
      <c r="AU601" s="235" t="s">
        <v>87</v>
      </c>
      <c r="AV601" s="13" t="s">
        <v>87</v>
      </c>
      <c r="AW601" s="13" t="s">
        <v>38</v>
      </c>
      <c r="AX601" s="13" t="s">
        <v>77</v>
      </c>
      <c r="AY601" s="235" t="s">
        <v>161</v>
      </c>
    </row>
    <row r="602" s="14" customFormat="1">
      <c r="A602" s="14"/>
      <c r="B602" s="236"/>
      <c r="C602" s="237"/>
      <c r="D602" s="226" t="s">
        <v>172</v>
      </c>
      <c r="E602" s="238" t="s">
        <v>21</v>
      </c>
      <c r="F602" s="239" t="s">
        <v>175</v>
      </c>
      <c r="G602" s="237"/>
      <c r="H602" s="240">
        <v>1005</v>
      </c>
      <c r="I602" s="241"/>
      <c r="J602" s="237"/>
      <c r="K602" s="237"/>
      <c r="L602" s="242"/>
      <c r="M602" s="243"/>
      <c r="N602" s="244"/>
      <c r="O602" s="244"/>
      <c r="P602" s="244"/>
      <c r="Q602" s="244"/>
      <c r="R602" s="244"/>
      <c r="S602" s="244"/>
      <c r="T602" s="245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6" t="s">
        <v>172</v>
      </c>
      <c r="AU602" s="246" t="s">
        <v>87</v>
      </c>
      <c r="AV602" s="14" t="s">
        <v>168</v>
      </c>
      <c r="AW602" s="14" t="s">
        <v>38</v>
      </c>
      <c r="AX602" s="14" t="s">
        <v>85</v>
      </c>
      <c r="AY602" s="246" t="s">
        <v>161</v>
      </c>
    </row>
    <row r="603" s="2" customFormat="1" ht="16.5" customHeight="1">
      <c r="A603" s="40"/>
      <c r="B603" s="41"/>
      <c r="C603" s="247" t="s">
        <v>1908</v>
      </c>
      <c r="D603" s="247" t="s">
        <v>176</v>
      </c>
      <c r="E603" s="248" t="s">
        <v>1909</v>
      </c>
      <c r="F603" s="249" t="s">
        <v>1347</v>
      </c>
      <c r="G603" s="250" t="s">
        <v>537</v>
      </c>
      <c r="H603" s="251">
        <v>1005</v>
      </c>
      <c r="I603" s="252"/>
      <c r="J603" s="253">
        <f>ROUND(I603*H603,2)</f>
        <v>0</v>
      </c>
      <c r="K603" s="249" t="s">
        <v>21</v>
      </c>
      <c r="L603" s="254"/>
      <c r="M603" s="255" t="s">
        <v>21</v>
      </c>
      <c r="N603" s="256" t="s">
        <v>48</v>
      </c>
      <c r="O603" s="86"/>
      <c r="P603" s="215">
        <f>O603*H603</f>
        <v>0</v>
      </c>
      <c r="Q603" s="215">
        <v>0.001</v>
      </c>
      <c r="R603" s="215">
        <f>Q603*H603</f>
        <v>1.0050000000000001</v>
      </c>
      <c r="S603" s="215">
        <v>0</v>
      </c>
      <c r="T603" s="216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7" t="s">
        <v>179</v>
      </c>
      <c r="AT603" s="217" t="s">
        <v>176</v>
      </c>
      <c r="AU603" s="217" t="s">
        <v>87</v>
      </c>
      <c r="AY603" s="19" t="s">
        <v>161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9" t="s">
        <v>85</v>
      </c>
      <c r="BK603" s="218">
        <f>ROUND(I603*H603,2)</f>
        <v>0</v>
      </c>
      <c r="BL603" s="19" t="s">
        <v>168</v>
      </c>
      <c r="BM603" s="217" t="s">
        <v>1910</v>
      </c>
    </row>
    <row r="604" s="13" customFormat="1">
      <c r="A604" s="13"/>
      <c r="B604" s="224"/>
      <c r="C604" s="225"/>
      <c r="D604" s="226" t="s">
        <v>172</v>
      </c>
      <c r="E604" s="227" t="s">
        <v>21</v>
      </c>
      <c r="F604" s="228" t="s">
        <v>1906</v>
      </c>
      <c r="G604" s="225"/>
      <c r="H604" s="229">
        <v>420</v>
      </c>
      <c r="I604" s="230"/>
      <c r="J604" s="225"/>
      <c r="K604" s="225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172</v>
      </c>
      <c r="AU604" s="235" t="s">
        <v>87</v>
      </c>
      <c r="AV604" s="13" t="s">
        <v>87</v>
      </c>
      <c r="AW604" s="13" t="s">
        <v>38</v>
      </c>
      <c r="AX604" s="13" t="s">
        <v>77</v>
      </c>
      <c r="AY604" s="235" t="s">
        <v>161</v>
      </c>
    </row>
    <row r="605" s="13" customFormat="1">
      <c r="A605" s="13"/>
      <c r="B605" s="224"/>
      <c r="C605" s="225"/>
      <c r="D605" s="226" t="s">
        <v>172</v>
      </c>
      <c r="E605" s="227" t="s">
        <v>21</v>
      </c>
      <c r="F605" s="228" t="s">
        <v>1907</v>
      </c>
      <c r="G605" s="225"/>
      <c r="H605" s="229">
        <v>585</v>
      </c>
      <c r="I605" s="230"/>
      <c r="J605" s="225"/>
      <c r="K605" s="225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172</v>
      </c>
      <c r="AU605" s="235" t="s">
        <v>87</v>
      </c>
      <c r="AV605" s="13" t="s">
        <v>87</v>
      </c>
      <c r="AW605" s="13" t="s">
        <v>38</v>
      </c>
      <c r="AX605" s="13" t="s">
        <v>77</v>
      </c>
      <c r="AY605" s="235" t="s">
        <v>161</v>
      </c>
    </row>
    <row r="606" s="14" customFormat="1">
      <c r="A606" s="14"/>
      <c r="B606" s="236"/>
      <c r="C606" s="237"/>
      <c r="D606" s="226" t="s">
        <v>172</v>
      </c>
      <c r="E606" s="238" t="s">
        <v>21</v>
      </c>
      <c r="F606" s="239" t="s">
        <v>175</v>
      </c>
      <c r="G606" s="237"/>
      <c r="H606" s="240">
        <v>1005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6" t="s">
        <v>172</v>
      </c>
      <c r="AU606" s="246" t="s">
        <v>87</v>
      </c>
      <c r="AV606" s="14" t="s">
        <v>168</v>
      </c>
      <c r="AW606" s="14" t="s">
        <v>38</v>
      </c>
      <c r="AX606" s="14" t="s">
        <v>85</v>
      </c>
      <c r="AY606" s="246" t="s">
        <v>161</v>
      </c>
    </row>
    <row r="607" s="2" customFormat="1" ht="24.15" customHeight="1">
      <c r="A607" s="40"/>
      <c r="B607" s="41"/>
      <c r="C607" s="247" t="s">
        <v>1911</v>
      </c>
      <c r="D607" s="247" t="s">
        <v>176</v>
      </c>
      <c r="E607" s="248" t="s">
        <v>1349</v>
      </c>
      <c r="F607" s="249" t="s">
        <v>1350</v>
      </c>
      <c r="G607" s="250" t="s">
        <v>1351</v>
      </c>
      <c r="H607" s="251">
        <v>0.040000000000000001</v>
      </c>
      <c r="I607" s="252"/>
      <c r="J607" s="253">
        <f>ROUND(I607*H607,2)</f>
        <v>0</v>
      </c>
      <c r="K607" s="249" t="s">
        <v>200</v>
      </c>
      <c r="L607" s="254"/>
      <c r="M607" s="255" t="s">
        <v>21</v>
      </c>
      <c r="N607" s="256" t="s">
        <v>48</v>
      </c>
      <c r="O607" s="86"/>
      <c r="P607" s="215">
        <f>O607*H607</f>
        <v>0</v>
      </c>
      <c r="Q607" s="215">
        <v>0.0033300000000000001</v>
      </c>
      <c r="R607" s="215">
        <f>Q607*H607</f>
        <v>0.00013320000000000001</v>
      </c>
      <c r="S607" s="215">
        <v>0</v>
      </c>
      <c r="T607" s="216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179</v>
      </c>
      <c r="AT607" s="217" t="s">
        <v>176</v>
      </c>
      <c r="AU607" s="217" t="s">
        <v>87</v>
      </c>
      <c r="AY607" s="19" t="s">
        <v>161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9" t="s">
        <v>85</v>
      </c>
      <c r="BK607" s="218">
        <f>ROUND(I607*H607,2)</f>
        <v>0</v>
      </c>
      <c r="BL607" s="19" t="s">
        <v>168</v>
      </c>
      <c r="BM607" s="217" t="s">
        <v>1912</v>
      </c>
    </row>
    <row r="608" s="13" customFormat="1">
      <c r="A608" s="13"/>
      <c r="B608" s="224"/>
      <c r="C608" s="225"/>
      <c r="D608" s="226" t="s">
        <v>172</v>
      </c>
      <c r="E608" s="227" t="s">
        <v>21</v>
      </c>
      <c r="F608" s="228" t="s">
        <v>1353</v>
      </c>
      <c r="G608" s="225"/>
      <c r="H608" s="229">
        <v>0.040000000000000001</v>
      </c>
      <c r="I608" s="230"/>
      <c r="J608" s="225"/>
      <c r="K608" s="225"/>
      <c r="L608" s="231"/>
      <c r="M608" s="232"/>
      <c r="N608" s="233"/>
      <c r="O608" s="233"/>
      <c r="P608" s="233"/>
      <c r="Q608" s="233"/>
      <c r="R608" s="233"/>
      <c r="S608" s="233"/>
      <c r="T608" s="23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5" t="s">
        <v>172</v>
      </c>
      <c r="AU608" s="235" t="s">
        <v>87</v>
      </c>
      <c r="AV608" s="13" t="s">
        <v>87</v>
      </c>
      <c r="AW608" s="13" t="s">
        <v>38</v>
      </c>
      <c r="AX608" s="13" t="s">
        <v>85</v>
      </c>
      <c r="AY608" s="235" t="s">
        <v>161</v>
      </c>
    </row>
    <row r="609" s="2" customFormat="1" ht="24.15" customHeight="1">
      <c r="A609" s="40"/>
      <c r="B609" s="41"/>
      <c r="C609" s="247" t="s">
        <v>1913</v>
      </c>
      <c r="D609" s="247" t="s">
        <v>176</v>
      </c>
      <c r="E609" s="248" t="s">
        <v>1354</v>
      </c>
      <c r="F609" s="249" t="s">
        <v>1355</v>
      </c>
      <c r="G609" s="250" t="s">
        <v>1351</v>
      </c>
      <c r="H609" s="251">
        <v>0.040000000000000001</v>
      </c>
      <c r="I609" s="252"/>
      <c r="J609" s="253">
        <f>ROUND(I609*H609,2)</f>
        <v>0</v>
      </c>
      <c r="K609" s="249" t="s">
        <v>200</v>
      </c>
      <c r="L609" s="254"/>
      <c r="M609" s="255" t="s">
        <v>21</v>
      </c>
      <c r="N609" s="256" t="s">
        <v>48</v>
      </c>
      <c r="O609" s="86"/>
      <c r="P609" s="215">
        <f>O609*H609</f>
        <v>0</v>
      </c>
      <c r="Q609" s="215">
        <v>0.0011299999999999999</v>
      </c>
      <c r="R609" s="215">
        <f>Q609*H609</f>
        <v>4.5200000000000001E-05</v>
      </c>
      <c r="S609" s="215">
        <v>0</v>
      </c>
      <c r="T609" s="216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7" t="s">
        <v>179</v>
      </c>
      <c r="AT609" s="217" t="s">
        <v>176</v>
      </c>
      <c r="AU609" s="217" t="s">
        <v>87</v>
      </c>
      <c r="AY609" s="19" t="s">
        <v>161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9" t="s">
        <v>85</v>
      </c>
      <c r="BK609" s="218">
        <f>ROUND(I609*H609,2)</f>
        <v>0</v>
      </c>
      <c r="BL609" s="19" t="s">
        <v>168</v>
      </c>
      <c r="BM609" s="217" t="s">
        <v>1914</v>
      </c>
    </row>
    <row r="610" s="13" customFormat="1">
      <c r="A610" s="13"/>
      <c r="B610" s="224"/>
      <c r="C610" s="225"/>
      <c r="D610" s="226" t="s">
        <v>172</v>
      </c>
      <c r="E610" s="227" t="s">
        <v>21</v>
      </c>
      <c r="F610" s="228" t="s">
        <v>1357</v>
      </c>
      <c r="G610" s="225"/>
      <c r="H610" s="229">
        <v>0.040000000000000001</v>
      </c>
      <c r="I610" s="230"/>
      <c r="J610" s="225"/>
      <c r="K610" s="225"/>
      <c r="L610" s="231"/>
      <c r="M610" s="232"/>
      <c r="N610" s="233"/>
      <c r="O610" s="233"/>
      <c r="P610" s="233"/>
      <c r="Q610" s="233"/>
      <c r="R610" s="233"/>
      <c r="S610" s="233"/>
      <c r="T610" s="23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5" t="s">
        <v>172</v>
      </c>
      <c r="AU610" s="235" t="s">
        <v>87</v>
      </c>
      <c r="AV610" s="13" t="s">
        <v>87</v>
      </c>
      <c r="AW610" s="13" t="s">
        <v>38</v>
      </c>
      <c r="AX610" s="13" t="s">
        <v>85</v>
      </c>
      <c r="AY610" s="235" t="s">
        <v>161</v>
      </c>
    </row>
    <row r="611" s="2" customFormat="1" ht="16.5" customHeight="1">
      <c r="A611" s="40"/>
      <c r="B611" s="41"/>
      <c r="C611" s="247" t="s">
        <v>1915</v>
      </c>
      <c r="D611" s="247" t="s">
        <v>176</v>
      </c>
      <c r="E611" s="248" t="s">
        <v>1358</v>
      </c>
      <c r="F611" s="249" t="s">
        <v>1359</v>
      </c>
      <c r="G611" s="250" t="s">
        <v>232</v>
      </c>
      <c r="H611" s="251">
        <v>4</v>
      </c>
      <c r="I611" s="252"/>
      <c r="J611" s="253">
        <f>ROUND(I611*H611,2)</f>
        <v>0</v>
      </c>
      <c r="K611" s="249" t="s">
        <v>21</v>
      </c>
      <c r="L611" s="254"/>
      <c r="M611" s="255" t="s">
        <v>21</v>
      </c>
      <c r="N611" s="256" t="s">
        <v>48</v>
      </c>
      <c r="O611" s="86"/>
      <c r="P611" s="215">
        <f>O611*H611</f>
        <v>0</v>
      </c>
      <c r="Q611" s="215">
        <v>1.0000000000000001E-05</v>
      </c>
      <c r="R611" s="215">
        <f>Q611*H611</f>
        <v>4.0000000000000003E-05</v>
      </c>
      <c r="S611" s="215">
        <v>0</v>
      </c>
      <c r="T611" s="216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17" t="s">
        <v>179</v>
      </c>
      <c r="AT611" s="217" t="s">
        <v>176</v>
      </c>
      <c r="AU611" s="217" t="s">
        <v>87</v>
      </c>
      <c r="AY611" s="19" t="s">
        <v>161</v>
      </c>
      <c r="BE611" s="218">
        <f>IF(N611="základní",J611,0)</f>
        <v>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9" t="s">
        <v>85</v>
      </c>
      <c r="BK611" s="218">
        <f>ROUND(I611*H611,2)</f>
        <v>0</v>
      </c>
      <c r="BL611" s="19" t="s">
        <v>168</v>
      </c>
      <c r="BM611" s="217" t="s">
        <v>1916</v>
      </c>
    </row>
    <row r="612" s="13" customFormat="1">
      <c r="A612" s="13"/>
      <c r="B612" s="224"/>
      <c r="C612" s="225"/>
      <c r="D612" s="226" t="s">
        <v>172</v>
      </c>
      <c r="E612" s="227" t="s">
        <v>21</v>
      </c>
      <c r="F612" s="228" t="s">
        <v>1361</v>
      </c>
      <c r="G612" s="225"/>
      <c r="H612" s="229">
        <v>4</v>
      </c>
      <c r="I612" s="230"/>
      <c r="J612" s="225"/>
      <c r="K612" s="225"/>
      <c r="L612" s="231"/>
      <c r="M612" s="232"/>
      <c r="N612" s="233"/>
      <c r="O612" s="233"/>
      <c r="P612" s="233"/>
      <c r="Q612" s="233"/>
      <c r="R612" s="233"/>
      <c r="S612" s="233"/>
      <c r="T612" s="23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5" t="s">
        <v>172</v>
      </c>
      <c r="AU612" s="235" t="s">
        <v>87</v>
      </c>
      <c r="AV612" s="13" t="s">
        <v>87</v>
      </c>
      <c r="AW612" s="13" t="s">
        <v>38</v>
      </c>
      <c r="AX612" s="13" t="s">
        <v>85</v>
      </c>
      <c r="AY612" s="235" t="s">
        <v>161</v>
      </c>
    </row>
    <row r="613" s="2" customFormat="1" ht="24.15" customHeight="1">
      <c r="A613" s="40"/>
      <c r="B613" s="41"/>
      <c r="C613" s="206" t="s">
        <v>1917</v>
      </c>
      <c r="D613" s="206" t="s">
        <v>163</v>
      </c>
      <c r="E613" s="207" t="s">
        <v>565</v>
      </c>
      <c r="F613" s="208" t="s">
        <v>566</v>
      </c>
      <c r="G613" s="209" t="s">
        <v>166</v>
      </c>
      <c r="H613" s="210">
        <v>0.33700000000000002</v>
      </c>
      <c r="I613" s="211"/>
      <c r="J613" s="212">
        <f>ROUND(I613*H613,2)</f>
        <v>0</v>
      </c>
      <c r="K613" s="208" t="s">
        <v>167</v>
      </c>
      <c r="L613" s="46"/>
      <c r="M613" s="213" t="s">
        <v>21</v>
      </c>
      <c r="N613" s="214" t="s">
        <v>48</v>
      </c>
      <c r="O613" s="86"/>
      <c r="P613" s="215">
        <f>O613*H613</f>
        <v>0</v>
      </c>
      <c r="Q613" s="215">
        <v>0</v>
      </c>
      <c r="R613" s="215">
        <f>Q613*H613</f>
        <v>0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266</v>
      </c>
      <c r="AT613" s="217" t="s">
        <v>163</v>
      </c>
      <c r="AU613" s="217" t="s">
        <v>87</v>
      </c>
      <c r="AY613" s="19" t="s">
        <v>161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85</v>
      </c>
      <c r="BK613" s="218">
        <f>ROUND(I613*H613,2)</f>
        <v>0</v>
      </c>
      <c r="BL613" s="19" t="s">
        <v>266</v>
      </c>
      <c r="BM613" s="217" t="s">
        <v>1918</v>
      </c>
    </row>
    <row r="614" s="2" customFormat="1">
      <c r="A614" s="40"/>
      <c r="B614" s="41"/>
      <c r="C614" s="42"/>
      <c r="D614" s="219" t="s">
        <v>170</v>
      </c>
      <c r="E614" s="42"/>
      <c r="F614" s="220" t="s">
        <v>568</v>
      </c>
      <c r="G614" s="42"/>
      <c r="H614" s="42"/>
      <c r="I614" s="221"/>
      <c r="J614" s="42"/>
      <c r="K614" s="42"/>
      <c r="L614" s="46"/>
      <c r="M614" s="274"/>
      <c r="N614" s="275"/>
      <c r="O614" s="271"/>
      <c r="P614" s="271"/>
      <c r="Q614" s="271"/>
      <c r="R614" s="271"/>
      <c r="S614" s="271"/>
      <c r="T614" s="276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170</v>
      </c>
      <c r="AU614" s="19" t="s">
        <v>87</v>
      </c>
    </row>
    <row r="615" s="2" customFormat="1" ht="6.96" customHeight="1">
      <c r="A615" s="40"/>
      <c r="B615" s="61"/>
      <c r="C615" s="62"/>
      <c r="D615" s="62"/>
      <c r="E615" s="62"/>
      <c r="F615" s="62"/>
      <c r="G615" s="62"/>
      <c r="H615" s="62"/>
      <c r="I615" s="62"/>
      <c r="J615" s="62"/>
      <c r="K615" s="62"/>
      <c r="L615" s="46"/>
      <c r="M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</row>
  </sheetData>
  <sheetProtection sheet="1" autoFilter="0" formatColumns="0" formatRows="0" objects="1" scenarios="1" spinCount="100000" saltValue="+Er3gv9YGQgLTHK16DV/e9YZFg0g20dRweb4ymHqCxdR0A2WPQSZib8QnqYCqVBKsr4YmZBcXvZRxeEYE5HHFg==" hashValue="n5IZ4DuJnI6LcBKPXBLMLfHqggSJr3n6u6ij6HSs/Tf6m/+BHJKHSfDVgIvzzjzI2T6+5PyNvFAhFpxXzutmWQ==" algorithmName="SHA-512" password="CC35"/>
  <autoFilter ref="C92:K614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5_01/114203104"/>
    <hyperlink ref="F100" r:id="rId2" display="https://podminky.urs.cz/item/CS_URS_2025_01/116951201"/>
    <hyperlink ref="F115" r:id="rId3" display="https://podminky.urs.cz/item/CS_URS_2025_01/121151123"/>
    <hyperlink ref="F120" r:id="rId4" display="https://podminky.urs.cz/item/CS_URS_2025_01/123252103"/>
    <hyperlink ref="F125" r:id="rId5" display="https://podminky.urs.cz/item/CS_URS_2025_01/124253102"/>
    <hyperlink ref="F131" r:id="rId6" display="https://podminky.urs.cz/item/CS_URS_2025_01/125703311"/>
    <hyperlink ref="F134" r:id="rId7" display="https://podminky.urs.cz/item/CS_URS_2025_01/151101201"/>
    <hyperlink ref="F139" r:id="rId8" display="https://podminky.urs.cz/item/CS_URS_2025_01/151101211"/>
    <hyperlink ref="F141" r:id="rId9" display="https://podminky.urs.cz/item/CS_URS_2025_01/151101301"/>
    <hyperlink ref="F146" r:id="rId10" display="https://podminky.urs.cz/item/CS_URS_2025_01/151101311"/>
    <hyperlink ref="F148" r:id="rId11" display="https://podminky.urs.cz/item/CS_URS_2025_01/153111114"/>
    <hyperlink ref="F157" r:id="rId12" display="https://podminky.urs.cz/item/CS_URS_2025_01/153112111"/>
    <hyperlink ref="F162" r:id="rId13" display="https://podminky.urs.cz/item/CS_URS_2025_01/153112115"/>
    <hyperlink ref="F174" r:id="rId14" display="https://podminky.urs.cz/item/CS_URS_2025_01/153112122"/>
    <hyperlink ref="F179" r:id="rId15" display="https://podminky.urs.cz/item/CS_URS_2025_01/153112132"/>
    <hyperlink ref="F186" r:id="rId16" display="https://podminky.urs.cz/item/CS_URS_2025_01/153112133"/>
    <hyperlink ref="F209" r:id="rId17" display="https://podminky.urs.cz/item/CS_URS_2025_01/153113119"/>
    <hyperlink ref="F215" r:id="rId18" display="https://podminky.urs.cz/item/CS_URS_2025_01/162251102"/>
    <hyperlink ref="F223" r:id="rId19" display="https://podminky.urs.cz/item/CS_URS_2025_01/162251142"/>
    <hyperlink ref="F226" r:id="rId20" display="https://podminky.urs.cz/item/CS_URS_2025_01/167151111"/>
    <hyperlink ref="F234" r:id="rId21" display="https://podminky.urs.cz/item/CS_URS_2025_01/167151113"/>
    <hyperlink ref="F237" r:id="rId22" display="https://podminky.urs.cz/item/CS_URS_2025_01/174151103"/>
    <hyperlink ref="F245" r:id="rId23" display="https://podminky.urs.cz/item/CS_URS_2025_01/181351003"/>
    <hyperlink ref="F248" r:id="rId24" display="https://podminky.urs.cz/item/CS_URS_2025_01/181411121"/>
    <hyperlink ref="F251" r:id="rId25" display="https://podminky.urs.cz/item/CS_URS_2025_01/181411122"/>
    <hyperlink ref="F258" r:id="rId26" display="https://podminky.urs.cz/item/CS_URS_2025_01/182351133"/>
    <hyperlink ref="F271" r:id="rId27" display="https://podminky.urs.cz/item/CS_URS_2025_01/292111111"/>
    <hyperlink ref="F282" r:id="rId28" display="https://podminky.urs.cz/item/CS_URS_2025_01/292111112"/>
    <hyperlink ref="F286" r:id="rId29" display="https://podminky.urs.cz/item/CS_URS_2021_01/311101211"/>
    <hyperlink ref="F290" r:id="rId30" display="https://podminky.urs.cz/item/CS_URS_2025_01/321311115"/>
    <hyperlink ref="F296" r:id="rId31" display="https://podminky.urs.cz/item/CS_URS_2025_01/321311116"/>
    <hyperlink ref="F304" r:id="rId32" display="https://podminky.urs.cz/item/CS_URS_2025_01/321321116"/>
    <hyperlink ref="F323" r:id="rId33" display="https://podminky.urs.cz/item/CS_URS_2025_01/321351010"/>
    <hyperlink ref="F353" r:id="rId34" display="https://podminky.urs.cz/item/CS_URS_2025_01/321351020"/>
    <hyperlink ref="F358" r:id="rId35" display="https://podminky.urs.cz/item/CS_URS_2025_01/321352010"/>
    <hyperlink ref="F360" r:id="rId36" display="https://podminky.urs.cz/item/CS_URS_2025_01/321352020"/>
    <hyperlink ref="F362" r:id="rId37" display="https://podminky.urs.cz/item/CS_URS_2025_01/321366111"/>
    <hyperlink ref="F372" r:id="rId38" display="https://podminky.urs.cz/item/CS_URS_2025_01/321366112"/>
    <hyperlink ref="F382" r:id="rId39" display="https://podminky.urs.cz/item/CS_URS_2025_01/321368211"/>
    <hyperlink ref="F389" r:id="rId40" display="https://podminky.urs.cz/item/CS_URS_2025_01/334359112"/>
    <hyperlink ref="F392" r:id="rId41" display="https://podminky.urs.cz/item/CS_URS_2025_01/388995212"/>
    <hyperlink ref="F397" r:id="rId42" display="https://podminky.urs.cz/item/CS_URS_2025_01/451315115"/>
    <hyperlink ref="F400" r:id="rId43" display="https://podminky.urs.cz/item/CS_URS_2025_01/451315135"/>
    <hyperlink ref="F403" r:id="rId44" display="https://podminky.urs.cz/item/CS_URS_2025_01/452218142"/>
    <hyperlink ref="F406" r:id="rId45" display="https://podminky.urs.cz/item/CS_URS_2025_01/452311141"/>
    <hyperlink ref="F409" r:id="rId46" display="https://podminky.urs.cz/item/CS_URS_2025_01/457311115"/>
    <hyperlink ref="F414" r:id="rId47" display="https://podminky.urs.cz/item/CS_URS_2025_01/457572111"/>
    <hyperlink ref="F417" r:id="rId48" display="https://podminky.urs.cz/item/CS_URS_2025_01/463211153"/>
    <hyperlink ref="F420" r:id="rId49" display="https://podminky.urs.cz/item/CS_URS_2025_01/463211158"/>
    <hyperlink ref="F425" r:id="rId50" display="https://podminky.urs.cz/item/CS_URS_2025_01/463212121"/>
    <hyperlink ref="F428" r:id="rId51" display="https://podminky.urs.cz/item/CS_URS_2025_01/463212191"/>
    <hyperlink ref="F431" r:id="rId52" display="https://podminky.urs.cz/item/CS_URS_2025_01/463451114"/>
    <hyperlink ref="F441" r:id="rId53" display="https://podminky.urs.cz/item/CS_URS_2025_01/465511127"/>
    <hyperlink ref="F450" r:id="rId54" display="https://podminky.urs.cz/item/CS_URS_2025_01/850375121"/>
    <hyperlink ref="F453" r:id="rId55" display="https://podminky.urs.cz/item/CS_URS_2021_01/871375241"/>
    <hyperlink ref="F456" r:id="rId56" display="https://podminky.urs.cz/item/CS_URS_2025_01/877261101"/>
    <hyperlink ref="F461" r:id="rId57" display="https://podminky.urs.cz/item/CS_URS_2025_01/891371222"/>
    <hyperlink ref="F466" r:id="rId58" display="https://podminky.urs.cz/item/CS_URS_2025_01/894812201"/>
    <hyperlink ref="F469" r:id="rId59" display="https://podminky.urs.cz/item/CS_URS_2025_01/894812231"/>
    <hyperlink ref="F472" r:id="rId60" display="https://podminky.urs.cz/item/CS_URS_2025_01/894812255"/>
    <hyperlink ref="F475" r:id="rId61" display="https://podminky.urs.cz/item/CS_URS_2025_01/899620161"/>
    <hyperlink ref="F478" r:id="rId62" display="https://podminky.urs.cz/item/CS_URS_2025_01/899623181"/>
    <hyperlink ref="F483" r:id="rId63" display="https://podminky.urs.cz/item/CS_URS_2021_01/899640112"/>
    <hyperlink ref="F486" r:id="rId64" display="https://podminky.urs.cz/item/CS_URS_2021_01/899643111"/>
    <hyperlink ref="F494" r:id="rId65" display="https://podminky.urs.cz/item/CS_URS_2025_01/911121111"/>
    <hyperlink ref="F498" r:id="rId66" display="https://podminky.urs.cz/item/CS_URS_2025_01/936501111"/>
    <hyperlink ref="F501" r:id="rId67" display="https://podminky.urs.cz/item/CS_URS_2025_01/953333324"/>
    <hyperlink ref="F508" r:id="rId68" display="https://podminky.urs.cz/item/CS_URS_2025_01/953334121"/>
    <hyperlink ref="F519" r:id="rId69" display="https://podminky.urs.cz/item/CS_URS_2025_01/953334421"/>
    <hyperlink ref="F522" r:id="rId70" display="https://podminky.urs.cz/item/CS_URS_2025_01/953943113"/>
    <hyperlink ref="F528" r:id="rId71" display="https://podminky.urs.cz/item/CS_URS_2025_01/953943124"/>
    <hyperlink ref="F538" r:id="rId72" display="https://podminky.urs.cz/item/CS_URS_2025_01/953961214"/>
    <hyperlink ref="F541" r:id="rId73" display="https://podminky.urs.cz/item/CS_URS_2025_01/953965131"/>
    <hyperlink ref="F558" r:id="rId74" display="https://podminky.urs.cz/item/CS_URS_2025_01/998323011"/>
    <hyperlink ref="F562" r:id="rId75" display="https://podminky.urs.cz/item/CS_URS_2025_01/711747067"/>
    <hyperlink ref="F572" r:id="rId76" display="https://podminky.urs.cz/item/CS_URS_2025_01/998711101"/>
    <hyperlink ref="F575" r:id="rId77" display="https://podminky.urs.cz/item/CS_URS_2025_01/741122131"/>
    <hyperlink ref="F582" r:id="rId78" display="https://podminky.urs.cz/item/CS_URS_2025_01/998741101"/>
    <hyperlink ref="F585" r:id="rId79" display="https://podminky.urs.cz/item/CS_URS_2021_01/767590110"/>
    <hyperlink ref="F590" r:id="rId80" display="https://podminky.urs.cz/item/CS_URS_2025_01/767590192"/>
    <hyperlink ref="F593" r:id="rId81" display="https://podminky.urs.cz/item/CS_URS_2025_01/767995115"/>
    <hyperlink ref="F599" r:id="rId82" display="https://podminky.urs.cz/item/CS_URS_2025_01/767995116"/>
    <hyperlink ref="F614" r:id="rId83" display="https://podminky.urs.cz/item/CS_URS_2025_01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127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Jez Šargoun, Malá Voda - rekonstrukce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1919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14. 4. 2021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40</v>
      </c>
      <c r="F24" s="40"/>
      <c r="G24" s="40"/>
      <c r="H24" s="40"/>
      <c r="I24" s="134" t="s">
        <v>30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ROUND((SUM(BE85:BE134)),  2)</f>
        <v>0</v>
      </c>
      <c r="G33" s="40"/>
      <c r="H33" s="40"/>
      <c r="I33" s="150">
        <v>0.20999999999999999</v>
      </c>
      <c r="J33" s="149">
        <f>ROUND(((SUM(BE85:BE134))*I33),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ROUND((SUM(BF85:BF134)),  2)</f>
        <v>0</v>
      </c>
      <c r="G34" s="40"/>
      <c r="H34" s="40"/>
      <c r="I34" s="150">
        <v>0.14999999999999999</v>
      </c>
      <c r="J34" s="149">
        <f>ROUND(((SUM(BF85:BF134))*I34),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ROUND((SUM(BG85:BG134)),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ROUND((SUM(BH85:BH134)),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ROUND((SUM(BI85:BI134)),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130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Jez Šargoun, Malá Voda - rekonstrukce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03.1 - Zpevnění koruny ochranné hráze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U Šargounského mlýna</v>
      </c>
      <c r="G52" s="42"/>
      <c r="H52" s="42"/>
      <c r="I52" s="34" t="s">
        <v>24</v>
      </c>
      <c r="J52" s="74" t="str">
        <f>IF(J12="","",J12)</f>
        <v>14. 4. 2021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Povodí Moravy, státní podnik</v>
      </c>
      <c r="G54" s="42"/>
      <c r="H54" s="42"/>
      <c r="I54" s="34" t="s">
        <v>34</v>
      </c>
      <c r="J54" s="38" t="str">
        <f>E21</f>
        <v>HG Partner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131</v>
      </c>
      <c r="D57" s="164"/>
      <c r="E57" s="164"/>
      <c r="F57" s="164"/>
      <c r="G57" s="164"/>
      <c r="H57" s="164"/>
      <c r="I57" s="164"/>
      <c r="J57" s="165" t="s">
        <v>132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133</v>
      </c>
    </row>
    <row r="60" s="9" customFormat="1" ht="24.96" customHeight="1">
      <c r="A60" s="9"/>
      <c r="B60" s="167"/>
      <c r="C60" s="168"/>
      <c r="D60" s="169" t="s">
        <v>134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923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135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1920</v>
      </c>
      <c r="E63" s="176"/>
      <c r="F63" s="176"/>
      <c r="G63" s="176"/>
      <c r="H63" s="176"/>
      <c r="I63" s="176"/>
      <c r="J63" s="177">
        <f>J104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138</v>
      </c>
      <c r="E64" s="176"/>
      <c r="F64" s="176"/>
      <c r="G64" s="176"/>
      <c r="H64" s="176"/>
      <c r="I64" s="176"/>
      <c r="J64" s="177">
        <f>J118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139</v>
      </c>
      <c r="E65" s="176"/>
      <c r="F65" s="176"/>
      <c r="G65" s="176"/>
      <c r="H65" s="176"/>
      <c r="I65" s="176"/>
      <c r="J65" s="177">
        <f>J132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146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Jez Šargoun, Malá Voda - rekonstrukce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128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03.1 - Zpevnění koruny ochranné hráze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U Šargounského mlýna</v>
      </c>
      <c r="G79" s="42"/>
      <c r="H79" s="42"/>
      <c r="I79" s="34" t="s">
        <v>24</v>
      </c>
      <c r="J79" s="74" t="str">
        <f>IF(J12="","",J12)</f>
        <v>14. 4. 2021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26</v>
      </c>
      <c r="D81" s="42"/>
      <c r="E81" s="42"/>
      <c r="F81" s="29" t="str">
        <f>E15</f>
        <v>Povodí Moravy, státní podnik</v>
      </c>
      <c r="G81" s="42"/>
      <c r="H81" s="42"/>
      <c r="I81" s="34" t="s">
        <v>34</v>
      </c>
      <c r="J81" s="38" t="str">
        <f>E21</f>
        <v>HG Partner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147</v>
      </c>
      <c r="D84" s="182" t="s">
        <v>62</v>
      </c>
      <c r="E84" s="182" t="s">
        <v>58</v>
      </c>
      <c r="F84" s="182" t="s">
        <v>59</v>
      </c>
      <c r="G84" s="182" t="s">
        <v>148</v>
      </c>
      <c r="H84" s="182" t="s">
        <v>149</v>
      </c>
      <c r="I84" s="182" t="s">
        <v>150</v>
      </c>
      <c r="J84" s="182" t="s">
        <v>132</v>
      </c>
      <c r="K84" s="183" t="s">
        <v>151</v>
      </c>
      <c r="L84" s="184"/>
      <c r="M84" s="94" t="s">
        <v>21</v>
      </c>
      <c r="N84" s="95" t="s">
        <v>47</v>
      </c>
      <c r="O84" s="95" t="s">
        <v>152</v>
      </c>
      <c r="P84" s="95" t="s">
        <v>153</v>
      </c>
      <c r="Q84" s="95" t="s">
        <v>154</v>
      </c>
      <c r="R84" s="95" t="s">
        <v>155</v>
      </c>
      <c r="S84" s="95" t="s">
        <v>156</v>
      </c>
      <c r="T84" s="96" t="s">
        <v>157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158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1525.2408025</v>
      </c>
      <c r="S85" s="98"/>
      <c r="T85" s="188">
        <f>T86</f>
        <v>335.47499999999997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133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159</v>
      </c>
      <c r="F86" s="193" t="s">
        <v>160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P87+P98+P104+P118+P132</f>
        <v>0</v>
      </c>
      <c r="Q86" s="198"/>
      <c r="R86" s="199">
        <f>R87+R98+R104+R118+R132</f>
        <v>1525.2408025</v>
      </c>
      <c r="S86" s="198"/>
      <c r="T86" s="200">
        <f>T87+T98+T104+T118+T132</f>
        <v>335.47499999999997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76</v>
      </c>
      <c r="AU86" s="202" t="s">
        <v>77</v>
      </c>
      <c r="AY86" s="201" t="s">
        <v>161</v>
      </c>
      <c r="BK86" s="203">
        <f>BK87+BK98+BK104+BK118+BK132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85</v>
      </c>
      <c r="F87" s="204" t="s">
        <v>926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SUM(P88:P97)</f>
        <v>0</v>
      </c>
      <c r="Q87" s="198"/>
      <c r="R87" s="199">
        <f>SUM(R88:R97)</f>
        <v>0</v>
      </c>
      <c r="S87" s="198"/>
      <c r="T87" s="200">
        <f>SUM(T88:T97)</f>
        <v>335.47499999999997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85</v>
      </c>
      <c r="AY87" s="201" t="s">
        <v>161</v>
      </c>
      <c r="BK87" s="203">
        <f>SUM(BK88:BK97)</f>
        <v>0</v>
      </c>
    </row>
    <row r="88" s="2" customFormat="1" ht="24.15" customHeight="1">
      <c r="A88" s="40"/>
      <c r="B88" s="41"/>
      <c r="C88" s="206" t="s">
        <v>85</v>
      </c>
      <c r="D88" s="206" t="s">
        <v>163</v>
      </c>
      <c r="E88" s="207" t="s">
        <v>1921</v>
      </c>
      <c r="F88" s="208" t="s">
        <v>1922</v>
      </c>
      <c r="G88" s="209" t="s">
        <v>186</v>
      </c>
      <c r="H88" s="210">
        <v>945</v>
      </c>
      <c r="I88" s="211"/>
      <c r="J88" s="212">
        <f>ROUND(I88*H88,2)</f>
        <v>0</v>
      </c>
      <c r="K88" s="208" t="s">
        <v>167</v>
      </c>
      <c r="L88" s="46"/>
      <c r="M88" s="213" t="s">
        <v>21</v>
      </c>
      <c r="N88" s="214" t="s">
        <v>48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0.35499999999999998</v>
      </c>
      <c r="T88" s="216">
        <f>S88*H88</f>
        <v>335.47499999999997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168</v>
      </c>
      <c r="AT88" s="217" t="s">
        <v>163</v>
      </c>
      <c r="AU88" s="217" t="s">
        <v>87</v>
      </c>
      <c r="AY88" s="19" t="s">
        <v>161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85</v>
      </c>
      <c r="BK88" s="218">
        <f>ROUND(I88*H88,2)</f>
        <v>0</v>
      </c>
      <c r="BL88" s="19" t="s">
        <v>168</v>
      </c>
      <c r="BM88" s="217" t="s">
        <v>1923</v>
      </c>
    </row>
    <row r="89" s="2" customFormat="1">
      <c r="A89" s="40"/>
      <c r="B89" s="41"/>
      <c r="C89" s="42"/>
      <c r="D89" s="219" t="s">
        <v>170</v>
      </c>
      <c r="E89" s="42"/>
      <c r="F89" s="220" t="s">
        <v>1924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170</v>
      </c>
      <c r="AU89" s="19" t="s">
        <v>87</v>
      </c>
    </row>
    <row r="90" s="13" customFormat="1">
      <c r="A90" s="13"/>
      <c r="B90" s="224"/>
      <c r="C90" s="225"/>
      <c r="D90" s="226" t="s">
        <v>172</v>
      </c>
      <c r="E90" s="227" t="s">
        <v>21</v>
      </c>
      <c r="F90" s="228" t="s">
        <v>1925</v>
      </c>
      <c r="G90" s="225"/>
      <c r="H90" s="229">
        <v>945</v>
      </c>
      <c r="I90" s="230"/>
      <c r="J90" s="225"/>
      <c r="K90" s="225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172</v>
      </c>
      <c r="AU90" s="235" t="s">
        <v>87</v>
      </c>
      <c r="AV90" s="13" t="s">
        <v>87</v>
      </c>
      <c r="AW90" s="13" t="s">
        <v>38</v>
      </c>
      <c r="AX90" s="13" t="s">
        <v>85</v>
      </c>
      <c r="AY90" s="235" t="s">
        <v>161</v>
      </c>
    </row>
    <row r="91" s="2" customFormat="1" ht="16.5" customHeight="1">
      <c r="A91" s="40"/>
      <c r="B91" s="41"/>
      <c r="C91" s="206" t="s">
        <v>87</v>
      </c>
      <c r="D91" s="206" t="s">
        <v>163</v>
      </c>
      <c r="E91" s="207" t="s">
        <v>1407</v>
      </c>
      <c r="F91" s="208" t="s">
        <v>1408</v>
      </c>
      <c r="G91" s="209" t="s">
        <v>186</v>
      </c>
      <c r="H91" s="210">
        <v>1323</v>
      </c>
      <c r="I91" s="211"/>
      <c r="J91" s="212">
        <f>ROUND(I91*H91,2)</f>
        <v>0</v>
      </c>
      <c r="K91" s="208" t="s">
        <v>167</v>
      </c>
      <c r="L91" s="46"/>
      <c r="M91" s="213" t="s">
        <v>21</v>
      </c>
      <c r="N91" s="214" t="s">
        <v>48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168</v>
      </c>
      <c r="AT91" s="217" t="s">
        <v>163</v>
      </c>
      <c r="AU91" s="217" t="s">
        <v>87</v>
      </c>
      <c r="AY91" s="19" t="s">
        <v>161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168</v>
      </c>
      <c r="BM91" s="217" t="s">
        <v>1926</v>
      </c>
    </row>
    <row r="92" s="2" customFormat="1">
      <c r="A92" s="40"/>
      <c r="B92" s="41"/>
      <c r="C92" s="42"/>
      <c r="D92" s="219" t="s">
        <v>170</v>
      </c>
      <c r="E92" s="42"/>
      <c r="F92" s="220" t="s">
        <v>1410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170</v>
      </c>
      <c r="AU92" s="19" t="s">
        <v>87</v>
      </c>
    </row>
    <row r="93" s="2" customFormat="1">
      <c r="A93" s="40"/>
      <c r="B93" s="41"/>
      <c r="C93" s="42"/>
      <c r="D93" s="226" t="s">
        <v>181</v>
      </c>
      <c r="E93" s="42"/>
      <c r="F93" s="257" t="s">
        <v>1927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181</v>
      </c>
      <c r="AU93" s="19" t="s">
        <v>87</v>
      </c>
    </row>
    <row r="94" s="13" customFormat="1">
      <c r="A94" s="13"/>
      <c r="B94" s="224"/>
      <c r="C94" s="225"/>
      <c r="D94" s="226" t="s">
        <v>172</v>
      </c>
      <c r="E94" s="227" t="s">
        <v>21</v>
      </c>
      <c r="F94" s="228" t="s">
        <v>1928</v>
      </c>
      <c r="G94" s="225"/>
      <c r="H94" s="229">
        <v>1323</v>
      </c>
      <c r="I94" s="230"/>
      <c r="J94" s="225"/>
      <c r="K94" s="225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172</v>
      </c>
      <c r="AU94" s="235" t="s">
        <v>87</v>
      </c>
      <c r="AV94" s="13" t="s">
        <v>87</v>
      </c>
      <c r="AW94" s="13" t="s">
        <v>38</v>
      </c>
      <c r="AX94" s="13" t="s">
        <v>85</v>
      </c>
      <c r="AY94" s="235" t="s">
        <v>161</v>
      </c>
    </row>
    <row r="95" s="2" customFormat="1" ht="21.75" customHeight="1">
      <c r="A95" s="40"/>
      <c r="B95" s="41"/>
      <c r="C95" s="206" t="s">
        <v>183</v>
      </c>
      <c r="D95" s="206" t="s">
        <v>163</v>
      </c>
      <c r="E95" s="207" t="s">
        <v>1929</v>
      </c>
      <c r="F95" s="208" t="s">
        <v>1930</v>
      </c>
      <c r="G95" s="209" t="s">
        <v>186</v>
      </c>
      <c r="H95" s="210">
        <v>1323</v>
      </c>
      <c r="I95" s="211"/>
      <c r="J95" s="212">
        <f>ROUND(I95*H95,2)</f>
        <v>0</v>
      </c>
      <c r="K95" s="208" t="s">
        <v>167</v>
      </c>
      <c r="L95" s="46"/>
      <c r="M95" s="213" t="s">
        <v>21</v>
      </c>
      <c r="N95" s="214" t="s">
        <v>48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168</v>
      </c>
      <c r="AT95" s="217" t="s">
        <v>163</v>
      </c>
      <c r="AU95" s="217" t="s">
        <v>87</v>
      </c>
      <c r="AY95" s="19" t="s">
        <v>161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85</v>
      </c>
      <c r="BK95" s="218">
        <f>ROUND(I95*H95,2)</f>
        <v>0</v>
      </c>
      <c r="BL95" s="19" t="s">
        <v>168</v>
      </c>
      <c r="BM95" s="217" t="s">
        <v>1931</v>
      </c>
    </row>
    <row r="96" s="2" customFormat="1">
      <c r="A96" s="40"/>
      <c r="B96" s="41"/>
      <c r="C96" s="42"/>
      <c r="D96" s="219" t="s">
        <v>170</v>
      </c>
      <c r="E96" s="42"/>
      <c r="F96" s="220" t="s">
        <v>1932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170</v>
      </c>
      <c r="AU96" s="19" t="s">
        <v>87</v>
      </c>
    </row>
    <row r="97" s="13" customFormat="1">
      <c r="A97" s="13"/>
      <c r="B97" s="224"/>
      <c r="C97" s="225"/>
      <c r="D97" s="226" t="s">
        <v>172</v>
      </c>
      <c r="E97" s="227" t="s">
        <v>21</v>
      </c>
      <c r="F97" s="228" t="s">
        <v>1933</v>
      </c>
      <c r="G97" s="225"/>
      <c r="H97" s="229">
        <v>1323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172</v>
      </c>
      <c r="AU97" s="235" t="s">
        <v>87</v>
      </c>
      <c r="AV97" s="13" t="s">
        <v>87</v>
      </c>
      <c r="AW97" s="13" t="s">
        <v>38</v>
      </c>
      <c r="AX97" s="13" t="s">
        <v>85</v>
      </c>
      <c r="AY97" s="235" t="s">
        <v>161</v>
      </c>
    </row>
    <row r="98" s="12" customFormat="1" ht="22.8" customHeight="1">
      <c r="A98" s="12"/>
      <c r="B98" s="190"/>
      <c r="C98" s="191"/>
      <c r="D98" s="192" t="s">
        <v>76</v>
      </c>
      <c r="E98" s="204" t="s">
        <v>87</v>
      </c>
      <c r="F98" s="204" t="s">
        <v>162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SUM(P99:P103)</f>
        <v>0</v>
      </c>
      <c r="Q98" s="198"/>
      <c r="R98" s="199">
        <f>SUM(R99:R103)</f>
        <v>599.75999999999999</v>
      </c>
      <c r="S98" s="198"/>
      <c r="T98" s="200">
        <f>SUM(T99:T103)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85</v>
      </c>
      <c r="AT98" s="202" t="s">
        <v>76</v>
      </c>
      <c r="AU98" s="202" t="s">
        <v>85</v>
      </c>
      <c r="AY98" s="201" t="s">
        <v>161</v>
      </c>
      <c r="BK98" s="203">
        <f>SUM(BK99:BK103)</f>
        <v>0</v>
      </c>
    </row>
    <row r="99" s="2" customFormat="1" ht="16.5" customHeight="1">
      <c r="A99" s="40"/>
      <c r="B99" s="41"/>
      <c r="C99" s="206" t="s">
        <v>168</v>
      </c>
      <c r="D99" s="206" t="s">
        <v>163</v>
      </c>
      <c r="E99" s="207" t="s">
        <v>1934</v>
      </c>
      <c r="F99" s="208" t="s">
        <v>1935</v>
      </c>
      <c r="G99" s="209" t="s">
        <v>186</v>
      </c>
      <c r="H99" s="210">
        <v>945</v>
      </c>
      <c r="I99" s="211"/>
      <c r="J99" s="212">
        <f>ROUND(I99*H99,2)</f>
        <v>0</v>
      </c>
      <c r="K99" s="208" t="s">
        <v>167</v>
      </c>
      <c r="L99" s="46"/>
      <c r="M99" s="213" t="s">
        <v>21</v>
      </c>
      <c r="N99" s="214" t="s">
        <v>48</v>
      </c>
      <c r="O99" s="86"/>
      <c r="P99" s="215">
        <f>O99*H99</f>
        <v>0</v>
      </c>
      <c r="Q99" s="215">
        <v>0.108</v>
      </c>
      <c r="R99" s="215">
        <f>Q99*H99</f>
        <v>102.06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168</v>
      </c>
      <c r="AT99" s="217" t="s">
        <v>163</v>
      </c>
      <c r="AU99" s="217" t="s">
        <v>87</v>
      </c>
      <c r="AY99" s="19" t="s">
        <v>161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168</v>
      </c>
      <c r="BM99" s="217" t="s">
        <v>1936</v>
      </c>
    </row>
    <row r="100" s="2" customFormat="1">
      <c r="A100" s="40"/>
      <c r="B100" s="41"/>
      <c r="C100" s="42"/>
      <c r="D100" s="219" t="s">
        <v>170</v>
      </c>
      <c r="E100" s="42"/>
      <c r="F100" s="220" t="s">
        <v>1937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170</v>
      </c>
      <c r="AU100" s="19" t="s">
        <v>87</v>
      </c>
    </row>
    <row r="101" s="13" customFormat="1">
      <c r="A101" s="13"/>
      <c r="B101" s="224"/>
      <c r="C101" s="225"/>
      <c r="D101" s="226" t="s">
        <v>172</v>
      </c>
      <c r="E101" s="227" t="s">
        <v>21</v>
      </c>
      <c r="F101" s="228" t="s">
        <v>1925</v>
      </c>
      <c r="G101" s="225"/>
      <c r="H101" s="229">
        <v>945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172</v>
      </c>
      <c r="AU101" s="235" t="s">
        <v>87</v>
      </c>
      <c r="AV101" s="13" t="s">
        <v>87</v>
      </c>
      <c r="AW101" s="13" t="s">
        <v>38</v>
      </c>
      <c r="AX101" s="13" t="s">
        <v>85</v>
      </c>
      <c r="AY101" s="235" t="s">
        <v>161</v>
      </c>
    </row>
    <row r="102" s="2" customFormat="1" ht="16.5" customHeight="1">
      <c r="A102" s="40"/>
      <c r="B102" s="41"/>
      <c r="C102" s="247" t="s">
        <v>196</v>
      </c>
      <c r="D102" s="247" t="s">
        <v>176</v>
      </c>
      <c r="E102" s="248" t="s">
        <v>1938</v>
      </c>
      <c r="F102" s="249" t="s">
        <v>1939</v>
      </c>
      <c r="G102" s="250" t="s">
        <v>232</v>
      </c>
      <c r="H102" s="251">
        <v>210</v>
      </c>
      <c r="I102" s="252"/>
      <c r="J102" s="253">
        <f>ROUND(I102*H102,2)</f>
        <v>0</v>
      </c>
      <c r="K102" s="249" t="s">
        <v>21</v>
      </c>
      <c r="L102" s="254"/>
      <c r="M102" s="255" t="s">
        <v>21</v>
      </c>
      <c r="N102" s="256" t="s">
        <v>48</v>
      </c>
      <c r="O102" s="86"/>
      <c r="P102" s="215">
        <f>O102*H102</f>
        <v>0</v>
      </c>
      <c r="Q102" s="215">
        <v>2.3700000000000001</v>
      </c>
      <c r="R102" s="215">
        <f>Q102*H102</f>
        <v>497.70000000000005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179</v>
      </c>
      <c r="AT102" s="217" t="s">
        <v>176</v>
      </c>
      <c r="AU102" s="217" t="s">
        <v>87</v>
      </c>
      <c r="AY102" s="19" t="s">
        <v>161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85</v>
      </c>
      <c r="BK102" s="218">
        <f>ROUND(I102*H102,2)</f>
        <v>0</v>
      </c>
      <c r="BL102" s="19" t="s">
        <v>168</v>
      </c>
      <c r="BM102" s="217" t="s">
        <v>1940</v>
      </c>
    </row>
    <row r="103" s="13" customFormat="1">
      <c r="A103" s="13"/>
      <c r="B103" s="224"/>
      <c r="C103" s="225"/>
      <c r="D103" s="226" t="s">
        <v>172</v>
      </c>
      <c r="E103" s="227" t="s">
        <v>21</v>
      </c>
      <c r="F103" s="228" t="s">
        <v>1941</v>
      </c>
      <c r="G103" s="225"/>
      <c r="H103" s="229">
        <v>210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172</v>
      </c>
      <c r="AU103" s="235" t="s">
        <v>87</v>
      </c>
      <c r="AV103" s="13" t="s">
        <v>87</v>
      </c>
      <c r="AW103" s="13" t="s">
        <v>38</v>
      </c>
      <c r="AX103" s="13" t="s">
        <v>85</v>
      </c>
      <c r="AY103" s="235" t="s">
        <v>161</v>
      </c>
    </row>
    <row r="104" s="12" customFormat="1" ht="22.8" customHeight="1">
      <c r="A104" s="12"/>
      <c r="B104" s="190"/>
      <c r="C104" s="191"/>
      <c r="D104" s="192" t="s">
        <v>76</v>
      </c>
      <c r="E104" s="204" t="s">
        <v>196</v>
      </c>
      <c r="F104" s="204" t="s">
        <v>1942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SUM(P105:P117)</f>
        <v>0</v>
      </c>
      <c r="Q104" s="198"/>
      <c r="R104" s="199">
        <f>SUM(R105:R117)</f>
        <v>497.26114000000001</v>
      </c>
      <c r="S104" s="198"/>
      <c r="T104" s="200">
        <f>SUM(T105:T117)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85</v>
      </c>
      <c r="AT104" s="202" t="s">
        <v>76</v>
      </c>
      <c r="AU104" s="202" t="s">
        <v>85</v>
      </c>
      <c r="AY104" s="201" t="s">
        <v>161</v>
      </c>
      <c r="BK104" s="203">
        <f>SUM(BK105:BK117)</f>
        <v>0</v>
      </c>
    </row>
    <row r="105" s="2" customFormat="1" ht="37.8" customHeight="1">
      <c r="A105" s="40"/>
      <c r="B105" s="41"/>
      <c r="C105" s="206" t="s">
        <v>216</v>
      </c>
      <c r="D105" s="206" t="s">
        <v>163</v>
      </c>
      <c r="E105" s="207" t="s">
        <v>1943</v>
      </c>
      <c r="F105" s="208" t="s">
        <v>1944</v>
      </c>
      <c r="G105" s="209" t="s">
        <v>186</v>
      </c>
      <c r="H105" s="210">
        <v>1323</v>
      </c>
      <c r="I105" s="211"/>
      <c r="J105" s="212">
        <f>ROUND(I105*H105,2)</f>
        <v>0</v>
      </c>
      <c r="K105" s="208" t="s">
        <v>167</v>
      </c>
      <c r="L105" s="46"/>
      <c r="M105" s="213" t="s">
        <v>21</v>
      </c>
      <c r="N105" s="214" t="s">
        <v>48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168</v>
      </c>
      <c r="AT105" s="217" t="s">
        <v>163</v>
      </c>
      <c r="AU105" s="217" t="s">
        <v>87</v>
      </c>
      <c r="AY105" s="19" t="s">
        <v>161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85</v>
      </c>
      <c r="BK105" s="218">
        <f>ROUND(I105*H105,2)</f>
        <v>0</v>
      </c>
      <c r="BL105" s="19" t="s">
        <v>168</v>
      </c>
      <c r="BM105" s="217" t="s">
        <v>1945</v>
      </c>
    </row>
    <row r="106" s="2" customFormat="1">
      <c r="A106" s="40"/>
      <c r="B106" s="41"/>
      <c r="C106" s="42"/>
      <c r="D106" s="219" t="s">
        <v>170</v>
      </c>
      <c r="E106" s="42"/>
      <c r="F106" s="220" t="s">
        <v>1946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170</v>
      </c>
      <c r="AU106" s="19" t="s">
        <v>87</v>
      </c>
    </row>
    <row r="107" s="13" customFormat="1">
      <c r="A107" s="13"/>
      <c r="B107" s="224"/>
      <c r="C107" s="225"/>
      <c r="D107" s="226" t="s">
        <v>172</v>
      </c>
      <c r="E107" s="227" t="s">
        <v>21</v>
      </c>
      <c r="F107" s="228" t="s">
        <v>1947</v>
      </c>
      <c r="G107" s="225"/>
      <c r="H107" s="229">
        <v>1323</v>
      </c>
      <c r="I107" s="230"/>
      <c r="J107" s="225"/>
      <c r="K107" s="225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172</v>
      </c>
      <c r="AU107" s="235" t="s">
        <v>87</v>
      </c>
      <c r="AV107" s="13" t="s">
        <v>87</v>
      </c>
      <c r="AW107" s="13" t="s">
        <v>38</v>
      </c>
      <c r="AX107" s="13" t="s">
        <v>85</v>
      </c>
      <c r="AY107" s="235" t="s">
        <v>161</v>
      </c>
    </row>
    <row r="108" s="2" customFormat="1" ht="16.5" customHeight="1">
      <c r="A108" s="40"/>
      <c r="B108" s="41"/>
      <c r="C108" s="247" t="s">
        <v>221</v>
      </c>
      <c r="D108" s="247" t="s">
        <v>176</v>
      </c>
      <c r="E108" s="248" t="s">
        <v>1400</v>
      </c>
      <c r="F108" s="249" t="s">
        <v>1401</v>
      </c>
      <c r="G108" s="250" t="s">
        <v>166</v>
      </c>
      <c r="H108" s="251">
        <v>34.728999999999999</v>
      </c>
      <c r="I108" s="252"/>
      <c r="J108" s="253">
        <f>ROUND(I108*H108,2)</f>
        <v>0</v>
      </c>
      <c r="K108" s="249" t="s">
        <v>167</v>
      </c>
      <c r="L108" s="254"/>
      <c r="M108" s="255" t="s">
        <v>21</v>
      </c>
      <c r="N108" s="256" t="s">
        <v>48</v>
      </c>
      <c r="O108" s="86"/>
      <c r="P108" s="215">
        <f>O108*H108</f>
        <v>0</v>
      </c>
      <c r="Q108" s="215">
        <v>1</v>
      </c>
      <c r="R108" s="215">
        <f>Q108*H108</f>
        <v>34.728999999999999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179</v>
      </c>
      <c r="AT108" s="217" t="s">
        <v>176</v>
      </c>
      <c r="AU108" s="217" t="s">
        <v>87</v>
      </c>
      <c r="AY108" s="19" t="s">
        <v>161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168</v>
      </c>
      <c r="BM108" s="217" t="s">
        <v>1948</v>
      </c>
    </row>
    <row r="109" s="13" customFormat="1">
      <c r="A109" s="13"/>
      <c r="B109" s="224"/>
      <c r="C109" s="225"/>
      <c r="D109" s="226" t="s">
        <v>172</v>
      </c>
      <c r="E109" s="227" t="s">
        <v>21</v>
      </c>
      <c r="F109" s="228" t="s">
        <v>1949</v>
      </c>
      <c r="G109" s="225"/>
      <c r="H109" s="229">
        <v>34.728999999999999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172</v>
      </c>
      <c r="AU109" s="235" t="s">
        <v>87</v>
      </c>
      <c r="AV109" s="13" t="s">
        <v>87</v>
      </c>
      <c r="AW109" s="13" t="s">
        <v>38</v>
      </c>
      <c r="AX109" s="13" t="s">
        <v>85</v>
      </c>
      <c r="AY109" s="235" t="s">
        <v>161</v>
      </c>
    </row>
    <row r="110" s="2" customFormat="1" ht="37.8" customHeight="1">
      <c r="A110" s="40"/>
      <c r="B110" s="41"/>
      <c r="C110" s="206" t="s">
        <v>179</v>
      </c>
      <c r="D110" s="206" t="s">
        <v>163</v>
      </c>
      <c r="E110" s="207" t="s">
        <v>1950</v>
      </c>
      <c r="F110" s="208" t="s">
        <v>1951</v>
      </c>
      <c r="G110" s="209" t="s">
        <v>186</v>
      </c>
      <c r="H110" s="210">
        <v>2646</v>
      </c>
      <c r="I110" s="211"/>
      <c r="J110" s="212">
        <f>ROUND(I110*H110,2)</f>
        <v>0</v>
      </c>
      <c r="K110" s="208" t="s">
        <v>167</v>
      </c>
      <c r="L110" s="46"/>
      <c r="M110" s="213" t="s">
        <v>21</v>
      </c>
      <c r="N110" s="214" t="s">
        <v>48</v>
      </c>
      <c r="O110" s="86"/>
      <c r="P110" s="215">
        <f>O110*H110</f>
        <v>0</v>
      </c>
      <c r="Q110" s="215">
        <v>0.059089999999999997</v>
      </c>
      <c r="R110" s="215">
        <f>Q110*H110</f>
        <v>156.35213999999999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168</v>
      </c>
      <c r="AT110" s="217" t="s">
        <v>163</v>
      </c>
      <c r="AU110" s="217" t="s">
        <v>87</v>
      </c>
      <c r="AY110" s="19" t="s">
        <v>161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168</v>
      </c>
      <c r="BM110" s="217" t="s">
        <v>1952</v>
      </c>
    </row>
    <row r="111" s="2" customFormat="1">
      <c r="A111" s="40"/>
      <c r="B111" s="41"/>
      <c r="C111" s="42"/>
      <c r="D111" s="219" t="s">
        <v>170</v>
      </c>
      <c r="E111" s="42"/>
      <c r="F111" s="220" t="s">
        <v>1953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170</v>
      </c>
      <c r="AU111" s="19" t="s">
        <v>87</v>
      </c>
    </row>
    <row r="112" s="13" customFormat="1">
      <c r="A112" s="13"/>
      <c r="B112" s="224"/>
      <c r="C112" s="225"/>
      <c r="D112" s="226" t="s">
        <v>172</v>
      </c>
      <c r="E112" s="227" t="s">
        <v>21</v>
      </c>
      <c r="F112" s="228" t="s">
        <v>1954</v>
      </c>
      <c r="G112" s="225"/>
      <c r="H112" s="229">
        <v>2646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172</v>
      </c>
      <c r="AU112" s="235" t="s">
        <v>87</v>
      </c>
      <c r="AV112" s="13" t="s">
        <v>87</v>
      </c>
      <c r="AW112" s="13" t="s">
        <v>38</v>
      </c>
      <c r="AX112" s="13" t="s">
        <v>85</v>
      </c>
      <c r="AY112" s="235" t="s">
        <v>161</v>
      </c>
    </row>
    <row r="113" s="2" customFormat="1" ht="16.5" customHeight="1">
      <c r="A113" s="40"/>
      <c r="B113" s="41"/>
      <c r="C113" s="206" t="s">
        <v>229</v>
      </c>
      <c r="D113" s="206" t="s">
        <v>163</v>
      </c>
      <c r="E113" s="207" t="s">
        <v>1955</v>
      </c>
      <c r="F113" s="208" t="s">
        <v>1956</v>
      </c>
      <c r="G113" s="209" t="s">
        <v>929</v>
      </c>
      <c r="H113" s="210">
        <v>170.09999999999999</v>
      </c>
      <c r="I113" s="211"/>
      <c r="J113" s="212">
        <f>ROUND(I113*H113,2)</f>
        <v>0</v>
      </c>
      <c r="K113" s="208" t="s">
        <v>167</v>
      </c>
      <c r="L113" s="46"/>
      <c r="M113" s="213" t="s">
        <v>21</v>
      </c>
      <c r="N113" s="214" t="s">
        <v>48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168</v>
      </c>
      <c r="AT113" s="217" t="s">
        <v>163</v>
      </c>
      <c r="AU113" s="217" t="s">
        <v>87</v>
      </c>
      <c r="AY113" s="19" t="s">
        <v>161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85</v>
      </c>
      <c r="BK113" s="218">
        <f>ROUND(I113*H113,2)</f>
        <v>0</v>
      </c>
      <c r="BL113" s="19" t="s">
        <v>168</v>
      </c>
      <c r="BM113" s="217" t="s">
        <v>1957</v>
      </c>
    </row>
    <row r="114" s="2" customFormat="1">
      <c r="A114" s="40"/>
      <c r="B114" s="41"/>
      <c r="C114" s="42"/>
      <c r="D114" s="219" t="s">
        <v>170</v>
      </c>
      <c r="E114" s="42"/>
      <c r="F114" s="220" t="s">
        <v>1958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170</v>
      </c>
      <c r="AU114" s="19" t="s">
        <v>87</v>
      </c>
    </row>
    <row r="115" s="13" customFormat="1">
      <c r="A115" s="13"/>
      <c r="B115" s="224"/>
      <c r="C115" s="225"/>
      <c r="D115" s="226" t="s">
        <v>172</v>
      </c>
      <c r="E115" s="227" t="s">
        <v>21</v>
      </c>
      <c r="F115" s="228" t="s">
        <v>1959</v>
      </c>
      <c r="G115" s="225"/>
      <c r="H115" s="229">
        <v>170.09999999999999</v>
      </c>
      <c r="I115" s="230"/>
      <c r="J115" s="225"/>
      <c r="K115" s="225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172</v>
      </c>
      <c r="AU115" s="235" t="s">
        <v>87</v>
      </c>
      <c r="AV115" s="13" t="s">
        <v>87</v>
      </c>
      <c r="AW115" s="13" t="s">
        <v>38</v>
      </c>
      <c r="AX115" s="13" t="s">
        <v>85</v>
      </c>
      <c r="AY115" s="235" t="s">
        <v>161</v>
      </c>
    </row>
    <row r="116" s="2" customFormat="1" ht="16.5" customHeight="1">
      <c r="A116" s="40"/>
      <c r="B116" s="41"/>
      <c r="C116" s="247" t="s">
        <v>235</v>
      </c>
      <c r="D116" s="247" t="s">
        <v>176</v>
      </c>
      <c r="E116" s="248" t="s">
        <v>1960</v>
      </c>
      <c r="F116" s="249" t="s">
        <v>1961</v>
      </c>
      <c r="G116" s="250" t="s">
        <v>166</v>
      </c>
      <c r="H116" s="251">
        <v>306.18000000000001</v>
      </c>
      <c r="I116" s="252"/>
      <c r="J116" s="253">
        <f>ROUND(I116*H116,2)</f>
        <v>0</v>
      </c>
      <c r="K116" s="249" t="s">
        <v>167</v>
      </c>
      <c r="L116" s="254"/>
      <c r="M116" s="255" t="s">
        <v>21</v>
      </c>
      <c r="N116" s="256" t="s">
        <v>48</v>
      </c>
      <c r="O116" s="86"/>
      <c r="P116" s="215">
        <f>O116*H116</f>
        <v>0</v>
      </c>
      <c r="Q116" s="215">
        <v>1</v>
      </c>
      <c r="R116" s="215">
        <f>Q116*H116</f>
        <v>306.18000000000001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179</v>
      </c>
      <c r="AT116" s="217" t="s">
        <v>176</v>
      </c>
      <c r="AU116" s="217" t="s">
        <v>87</v>
      </c>
      <c r="AY116" s="19" t="s">
        <v>161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168</v>
      </c>
      <c r="BM116" s="217" t="s">
        <v>1962</v>
      </c>
    </row>
    <row r="117" s="13" customFormat="1">
      <c r="A117" s="13"/>
      <c r="B117" s="224"/>
      <c r="C117" s="225"/>
      <c r="D117" s="226" t="s">
        <v>172</v>
      </c>
      <c r="E117" s="227" t="s">
        <v>21</v>
      </c>
      <c r="F117" s="228" t="s">
        <v>1963</v>
      </c>
      <c r="G117" s="225"/>
      <c r="H117" s="229">
        <v>306.18000000000001</v>
      </c>
      <c r="I117" s="230"/>
      <c r="J117" s="225"/>
      <c r="K117" s="225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172</v>
      </c>
      <c r="AU117" s="235" t="s">
        <v>87</v>
      </c>
      <c r="AV117" s="13" t="s">
        <v>87</v>
      </c>
      <c r="AW117" s="13" t="s">
        <v>38</v>
      </c>
      <c r="AX117" s="13" t="s">
        <v>85</v>
      </c>
      <c r="AY117" s="235" t="s">
        <v>161</v>
      </c>
    </row>
    <row r="118" s="12" customFormat="1" ht="22.8" customHeight="1">
      <c r="A118" s="12"/>
      <c r="B118" s="190"/>
      <c r="C118" s="191"/>
      <c r="D118" s="192" t="s">
        <v>76</v>
      </c>
      <c r="E118" s="204" t="s">
        <v>229</v>
      </c>
      <c r="F118" s="204" t="s">
        <v>377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SUM(P119:P131)</f>
        <v>0</v>
      </c>
      <c r="Q118" s="198"/>
      <c r="R118" s="199">
        <f>SUM(R119:R131)</f>
        <v>428.21966249999997</v>
      </c>
      <c r="S118" s="198"/>
      <c r="T118" s="200">
        <f>SUM(T119:T131)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85</v>
      </c>
      <c r="AT118" s="202" t="s">
        <v>76</v>
      </c>
      <c r="AU118" s="202" t="s">
        <v>85</v>
      </c>
      <c r="AY118" s="201" t="s">
        <v>161</v>
      </c>
      <c r="BK118" s="203">
        <f>SUM(BK119:BK131)</f>
        <v>0</v>
      </c>
    </row>
    <row r="119" s="2" customFormat="1" ht="16.5" customHeight="1">
      <c r="A119" s="40"/>
      <c r="B119" s="41"/>
      <c r="C119" s="206" t="s">
        <v>240</v>
      </c>
      <c r="D119" s="206" t="s">
        <v>163</v>
      </c>
      <c r="E119" s="207" t="s">
        <v>1964</v>
      </c>
      <c r="F119" s="208" t="s">
        <v>1965</v>
      </c>
      <c r="G119" s="209" t="s">
        <v>186</v>
      </c>
      <c r="H119" s="210">
        <v>787.5</v>
      </c>
      <c r="I119" s="211"/>
      <c r="J119" s="212">
        <f>ROUND(I119*H119,2)</f>
        <v>0</v>
      </c>
      <c r="K119" s="208" t="s">
        <v>167</v>
      </c>
      <c r="L119" s="46"/>
      <c r="M119" s="213" t="s">
        <v>21</v>
      </c>
      <c r="N119" s="214" t="s">
        <v>48</v>
      </c>
      <c r="O119" s="86"/>
      <c r="P119" s="215">
        <f>O119*H119</f>
        <v>0</v>
      </c>
      <c r="Q119" s="215">
        <v>0.0026159999999999998</v>
      </c>
      <c r="R119" s="215">
        <f>Q119*H119</f>
        <v>2.0600999999999998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168</v>
      </c>
      <c r="AT119" s="217" t="s">
        <v>163</v>
      </c>
      <c r="AU119" s="217" t="s">
        <v>87</v>
      </c>
      <c r="AY119" s="19" t="s">
        <v>161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168</v>
      </c>
      <c r="BM119" s="217" t="s">
        <v>1966</v>
      </c>
    </row>
    <row r="120" s="2" customFormat="1">
      <c r="A120" s="40"/>
      <c r="B120" s="41"/>
      <c r="C120" s="42"/>
      <c r="D120" s="219" t="s">
        <v>170</v>
      </c>
      <c r="E120" s="42"/>
      <c r="F120" s="220" t="s">
        <v>1967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170</v>
      </c>
      <c r="AU120" s="19" t="s">
        <v>87</v>
      </c>
    </row>
    <row r="121" s="2" customFormat="1">
      <c r="A121" s="40"/>
      <c r="B121" s="41"/>
      <c r="C121" s="42"/>
      <c r="D121" s="226" t="s">
        <v>181</v>
      </c>
      <c r="E121" s="42"/>
      <c r="F121" s="257" t="s">
        <v>1968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181</v>
      </c>
      <c r="AU121" s="19" t="s">
        <v>87</v>
      </c>
    </row>
    <row r="122" s="13" customFormat="1">
      <c r="A122" s="13"/>
      <c r="B122" s="224"/>
      <c r="C122" s="225"/>
      <c r="D122" s="226" t="s">
        <v>172</v>
      </c>
      <c r="E122" s="227" t="s">
        <v>21</v>
      </c>
      <c r="F122" s="228" t="s">
        <v>1969</v>
      </c>
      <c r="G122" s="225"/>
      <c r="H122" s="229">
        <v>787.5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172</v>
      </c>
      <c r="AU122" s="235" t="s">
        <v>87</v>
      </c>
      <c r="AV122" s="13" t="s">
        <v>87</v>
      </c>
      <c r="AW122" s="13" t="s">
        <v>38</v>
      </c>
      <c r="AX122" s="13" t="s">
        <v>85</v>
      </c>
      <c r="AY122" s="235" t="s">
        <v>161</v>
      </c>
    </row>
    <row r="123" s="2" customFormat="1" ht="21.75" customHeight="1">
      <c r="A123" s="40"/>
      <c r="B123" s="41"/>
      <c r="C123" s="206" t="s">
        <v>246</v>
      </c>
      <c r="D123" s="206" t="s">
        <v>163</v>
      </c>
      <c r="E123" s="207" t="s">
        <v>1970</v>
      </c>
      <c r="F123" s="208" t="s">
        <v>1971</v>
      </c>
      <c r="G123" s="209" t="s">
        <v>186</v>
      </c>
      <c r="H123" s="210">
        <v>787.5</v>
      </c>
      <c r="I123" s="211"/>
      <c r="J123" s="212">
        <f>ROUND(I123*H123,2)</f>
        <v>0</v>
      </c>
      <c r="K123" s="208" t="s">
        <v>167</v>
      </c>
      <c r="L123" s="46"/>
      <c r="M123" s="213" t="s">
        <v>21</v>
      </c>
      <c r="N123" s="214" t="s">
        <v>48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168</v>
      </c>
      <c r="AT123" s="217" t="s">
        <v>163</v>
      </c>
      <c r="AU123" s="217" t="s">
        <v>87</v>
      </c>
      <c r="AY123" s="19" t="s">
        <v>161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85</v>
      </c>
      <c r="BK123" s="218">
        <f>ROUND(I123*H123,2)</f>
        <v>0</v>
      </c>
      <c r="BL123" s="19" t="s">
        <v>168</v>
      </c>
      <c r="BM123" s="217" t="s">
        <v>1972</v>
      </c>
    </row>
    <row r="124" s="2" customFormat="1">
      <c r="A124" s="40"/>
      <c r="B124" s="41"/>
      <c r="C124" s="42"/>
      <c r="D124" s="219" t="s">
        <v>170</v>
      </c>
      <c r="E124" s="42"/>
      <c r="F124" s="220" t="s">
        <v>1973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170</v>
      </c>
      <c r="AU124" s="19" t="s">
        <v>87</v>
      </c>
    </row>
    <row r="125" s="13" customFormat="1">
      <c r="A125" s="13"/>
      <c r="B125" s="224"/>
      <c r="C125" s="225"/>
      <c r="D125" s="226" t="s">
        <v>172</v>
      </c>
      <c r="E125" s="227" t="s">
        <v>21</v>
      </c>
      <c r="F125" s="228" t="s">
        <v>1974</v>
      </c>
      <c r="G125" s="225"/>
      <c r="H125" s="229">
        <v>787.5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172</v>
      </c>
      <c r="AU125" s="235" t="s">
        <v>87</v>
      </c>
      <c r="AV125" s="13" t="s">
        <v>87</v>
      </c>
      <c r="AW125" s="13" t="s">
        <v>38</v>
      </c>
      <c r="AX125" s="13" t="s">
        <v>85</v>
      </c>
      <c r="AY125" s="235" t="s">
        <v>161</v>
      </c>
    </row>
    <row r="126" s="2" customFormat="1" ht="16.5" customHeight="1">
      <c r="A126" s="40"/>
      <c r="B126" s="41"/>
      <c r="C126" s="247" t="s">
        <v>251</v>
      </c>
      <c r="D126" s="247" t="s">
        <v>176</v>
      </c>
      <c r="E126" s="248" t="s">
        <v>1975</v>
      </c>
      <c r="F126" s="249" t="s">
        <v>1976</v>
      </c>
      <c r="G126" s="250" t="s">
        <v>166</v>
      </c>
      <c r="H126" s="251">
        <v>425.25</v>
      </c>
      <c r="I126" s="252"/>
      <c r="J126" s="253">
        <f>ROUND(I126*H126,2)</f>
        <v>0</v>
      </c>
      <c r="K126" s="249" t="s">
        <v>167</v>
      </c>
      <c r="L126" s="254"/>
      <c r="M126" s="255" t="s">
        <v>21</v>
      </c>
      <c r="N126" s="256" t="s">
        <v>48</v>
      </c>
      <c r="O126" s="86"/>
      <c r="P126" s="215">
        <f>O126*H126</f>
        <v>0</v>
      </c>
      <c r="Q126" s="215">
        <v>1</v>
      </c>
      <c r="R126" s="215">
        <f>Q126*H126</f>
        <v>425.25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179</v>
      </c>
      <c r="AT126" s="217" t="s">
        <v>176</v>
      </c>
      <c r="AU126" s="217" t="s">
        <v>87</v>
      </c>
      <c r="AY126" s="19" t="s">
        <v>161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168</v>
      </c>
      <c r="BM126" s="217" t="s">
        <v>1977</v>
      </c>
    </row>
    <row r="127" s="13" customFormat="1">
      <c r="A127" s="13"/>
      <c r="B127" s="224"/>
      <c r="C127" s="225"/>
      <c r="D127" s="226" t="s">
        <v>172</v>
      </c>
      <c r="E127" s="227" t="s">
        <v>21</v>
      </c>
      <c r="F127" s="228" t="s">
        <v>1978</v>
      </c>
      <c r="G127" s="225"/>
      <c r="H127" s="229">
        <v>425.25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172</v>
      </c>
      <c r="AU127" s="235" t="s">
        <v>87</v>
      </c>
      <c r="AV127" s="13" t="s">
        <v>87</v>
      </c>
      <c r="AW127" s="13" t="s">
        <v>38</v>
      </c>
      <c r="AX127" s="13" t="s">
        <v>85</v>
      </c>
      <c r="AY127" s="235" t="s">
        <v>161</v>
      </c>
    </row>
    <row r="128" s="2" customFormat="1" ht="16.5" customHeight="1">
      <c r="A128" s="40"/>
      <c r="B128" s="41"/>
      <c r="C128" s="206" t="s">
        <v>256</v>
      </c>
      <c r="D128" s="206" t="s">
        <v>163</v>
      </c>
      <c r="E128" s="207" t="s">
        <v>1979</v>
      </c>
      <c r="F128" s="208" t="s">
        <v>1980</v>
      </c>
      <c r="G128" s="209" t="s">
        <v>186</v>
      </c>
      <c r="H128" s="210">
        <v>1323</v>
      </c>
      <c r="I128" s="211"/>
      <c r="J128" s="212">
        <f>ROUND(I128*H128,2)</f>
        <v>0</v>
      </c>
      <c r="K128" s="208" t="s">
        <v>167</v>
      </c>
      <c r="L128" s="46"/>
      <c r="M128" s="213" t="s">
        <v>21</v>
      </c>
      <c r="N128" s="214" t="s">
        <v>48</v>
      </c>
      <c r="O128" s="86"/>
      <c r="P128" s="215">
        <f>O128*H128</f>
        <v>0</v>
      </c>
      <c r="Q128" s="215">
        <v>0.00068749999999999996</v>
      </c>
      <c r="R128" s="215">
        <f>Q128*H128</f>
        <v>0.90956249999999994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168</v>
      </c>
      <c r="AT128" s="217" t="s">
        <v>163</v>
      </c>
      <c r="AU128" s="217" t="s">
        <v>87</v>
      </c>
      <c r="AY128" s="19" t="s">
        <v>161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85</v>
      </c>
      <c r="BK128" s="218">
        <f>ROUND(I128*H128,2)</f>
        <v>0</v>
      </c>
      <c r="BL128" s="19" t="s">
        <v>168</v>
      </c>
      <c r="BM128" s="217" t="s">
        <v>1981</v>
      </c>
    </row>
    <row r="129" s="2" customFormat="1">
      <c r="A129" s="40"/>
      <c r="B129" s="41"/>
      <c r="C129" s="42"/>
      <c r="D129" s="219" t="s">
        <v>170</v>
      </c>
      <c r="E129" s="42"/>
      <c r="F129" s="220" t="s">
        <v>1982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170</v>
      </c>
      <c r="AU129" s="19" t="s">
        <v>87</v>
      </c>
    </row>
    <row r="130" s="2" customFormat="1">
      <c r="A130" s="40"/>
      <c r="B130" s="41"/>
      <c r="C130" s="42"/>
      <c r="D130" s="226" t="s">
        <v>181</v>
      </c>
      <c r="E130" s="42"/>
      <c r="F130" s="257" t="s">
        <v>1983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181</v>
      </c>
      <c r="AU130" s="19" t="s">
        <v>87</v>
      </c>
    </row>
    <row r="131" s="13" customFormat="1">
      <c r="A131" s="13"/>
      <c r="B131" s="224"/>
      <c r="C131" s="225"/>
      <c r="D131" s="226" t="s">
        <v>172</v>
      </c>
      <c r="E131" s="227" t="s">
        <v>21</v>
      </c>
      <c r="F131" s="228" t="s">
        <v>1984</v>
      </c>
      <c r="G131" s="225"/>
      <c r="H131" s="229">
        <v>1323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172</v>
      </c>
      <c r="AU131" s="235" t="s">
        <v>87</v>
      </c>
      <c r="AV131" s="13" t="s">
        <v>87</v>
      </c>
      <c r="AW131" s="13" t="s">
        <v>38</v>
      </c>
      <c r="AX131" s="13" t="s">
        <v>85</v>
      </c>
      <c r="AY131" s="235" t="s">
        <v>161</v>
      </c>
    </row>
    <row r="132" s="12" customFormat="1" ht="22.8" customHeight="1">
      <c r="A132" s="12"/>
      <c r="B132" s="190"/>
      <c r="C132" s="191"/>
      <c r="D132" s="192" t="s">
        <v>76</v>
      </c>
      <c r="E132" s="204" t="s">
        <v>467</v>
      </c>
      <c r="F132" s="204" t="s">
        <v>468</v>
      </c>
      <c r="G132" s="191"/>
      <c r="H132" s="191"/>
      <c r="I132" s="194"/>
      <c r="J132" s="205">
        <f>BK132</f>
        <v>0</v>
      </c>
      <c r="K132" s="191"/>
      <c r="L132" s="196"/>
      <c r="M132" s="197"/>
      <c r="N132" s="198"/>
      <c r="O132" s="198"/>
      <c r="P132" s="199">
        <f>SUM(P133:P134)</f>
        <v>0</v>
      </c>
      <c r="Q132" s="198"/>
      <c r="R132" s="199">
        <f>SUM(R133:R134)</f>
        <v>0</v>
      </c>
      <c r="S132" s="198"/>
      <c r="T132" s="20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1" t="s">
        <v>85</v>
      </c>
      <c r="AT132" s="202" t="s">
        <v>76</v>
      </c>
      <c r="AU132" s="202" t="s">
        <v>85</v>
      </c>
      <c r="AY132" s="201" t="s">
        <v>161</v>
      </c>
      <c r="BK132" s="203">
        <f>SUM(BK133:BK134)</f>
        <v>0</v>
      </c>
    </row>
    <row r="133" s="2" customFormat="1" ht="16.5" customHeight="1">
      <c r="A133" s="40"/>
      <c r="B133" s="41"/>
      <c r="C133" s="206" t="s">
        <v>8</v>
      </c>
      <c r="D133" s="206" t="s">
        <v>163</v>
      </c>
      <c r="E133" s="207" t="s">
        <v>470</v>
      </c>
      <c r="F133" s="208" t="s">
        <v>471</v>
      </c>
      <c r="G133" s="209" t="s">
        <v>166</v>
      </c>
      <c r="H133" s="210">
        <v>1553.8019999999999</v>
      </c>
      <c r="I133" s="211"/>
      <c r="J133" s="212">
        <f>ROUND(I133*H133,2)</f>
        <v>0</v>
      </c>
      <c r="K133" s="208" t="s">
        <v>167</v>
      </c>
      <c r="L133" s="46"/>
      <c r="M133" s="213" t="s">
        <v>21</v>
      </c>
      <c r="N133" s="214" t="s">
        <v>48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168</v>
      </c>
      <c r="AT133" s="217" t="s">
        <v>163</v>
      </c>
      <c r="AU133" s="217" t="s">
        <v>87</v>
      </c>
      <c r="AY133" s="19" t="s">
        <v>161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85</v>
      </c>
      <c r="BK133" s="218">
        <f>ROUND(I133*H133,2)</f>
        <v>0</v>
      </c>
      <c r="BL133" s="19" t="s">
        <v>168</v>
      </c>
      <c r="BM133" s="217" t="s">
        <v>1985</v>
      </c>
    </row>
    <row r="134" s="2" customFormat="1">
      <c r="A134" s="40"/>
      <c r="B134" s="41"/>
      <c r="C134" s="42"/>
      <c r="D134" s="219" t="s">
        <v>170</v>
      </c>
      <c r="E134" s="42"/>
      <c r="F134" s="220" t="s">
        <v>473</v>
      </c>
      <c r="G134" s="42"/>
      <c r="H134" s="42"/>
      <c r="I134" s="221"/>
      <c r="J134" s="42"/>
      <c r="K134" s="42"/>
      <c r="L134" s="46"/>
      <c r="M134" s="274"/>
      <c r="N134" s="275"/>
      <c r="O134" s="271"/>
      <c r="P134" s="271"/>
      <c r="Q134" s="271"/>
      <c r="R134" s="271"/>
      <c r="S134" s="271"/>
      <c r="T134" s="276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170</v>
      </c>
      <c r="AU134" s="19" t="s">
        <v>87</v>
      </c>
    </row>
    <row r="135" s="2" customFormat="1" ht="6.96" customHeight="1">
      <c r="A135" s="40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46"/>
      <c r="M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</sheetData>
  <sheetProtection sheet="1" autoFilter="0" formatColumns="0" formatRows="0" objects="1" scenarios="1" spinCount="100000" saltValue="aZblLgzh28DCFVB0MhY3sXhhAkwOztA/tfLmocWguTC9gyHkBYAl8ogsoVzCG/pureK88EdGxm1uWOFACuH9yQ==" hashValue="+4cwqpItswPXkk5c8J+rdpwsm3eCEcvcsRzWUTtbtywQ2WjCOYkWTxvNhSzmWy0le/GN9g2RY8Y5oYWNDN0u2w==" algorithmName="SHA-512" password="CC35"/>
  <autoFilter ref="C84:K13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113151111"/>
    <hyperlink ref="F92" r:id="rId2" display="https://podminky.urs.cz/item/CS_URS_2025_01/121151123"/>
    <hyperlink ref="F96" r:id="rId3" display="https://podminky.urs.cz/item/CS_URS_2025_01/181951112"/>
    <hyperlink ref="F100" r:id="rId4" display="https://podminky.urs.cz/item/CS_URS_2025_01/291211111"/>
    <hyperlink ref="F106" r:id="rId5" display="https://podminky.urs.cz/item/CS_URS_2025_01/561081121"/>
    <hyperlink ref="F111" r:id="rId6" display="https://podminky.urs.cz/item/CS_URS_2025_01/566201111"/>
    <hyperlink ref="F114" r:id="rId7" display="https://podminky.urs.cz/item/CS_URS_2025_01/569903311"/>
    <hyperlink ref="F120" r:id="rId8" display="https://podminky.urs.cz/item/CS_URS_2025_01/919722152"/>
    <hyperlink ref="F124" r:id="rId9" display="https://podminky.urs.cz/item/CS_URS_2025_01/919722712"/>
    <hyperlink ref="F129" r:id="rId10" display="https://podminky.urs.cz/item/CS_URS_2025_01/919726123"/>
    <hyperlink ref="F134" r:id="rId11" display="https://podminky.urs.cz/item/CS_URS_2025_01/9983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2025-02-17T09:41:49Z</dcterms:created>
  <dcterms:modified xsi:type="dcterms:W3CDTF">2025-02-17T09:42:03Z</dcterms:modified>
</cp:coreProperties>
</file>